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Ex1.xml" ContentType="application/vnd.ms-office.chartex+xml"/>
  <Override PartName="/xl/charts/style11.xml" ContentType="application/vnd.ms-office.chartstyle+xml"/>
  <Override PartName="/xl/charts/colors11.xml" ContentType="application/vnd.ms-office.chartcolorstyle+xml"/>
  <Override PartName="/xl/charts/chart11.xml" ContentType="application/vnd.openxmlformats-officedocument.drawingml.chart+xml"/>
  <Override PartName="/xl/charts/style12.xml" ContentType="application/vnd.ms-office.chartstyle+xml"/>
  <Override PartName="/xl/charts/colors12.xml" ContentType="application/vnd.ms-office.chartcolorstyle+xml"/>
  <Override PartName="/xl/charts/chart12.xml" ContentType="application/vnd.openxmlformats-officedocument.drawingml.chart+xml"/>
  <Override PartName="/xl/charts/style13.xml" ContentType="application/vnd.ms-office.chartstyle+xml"/>
  <Override PartName="/xl/charts/colors13.xml" ContentType="application/vnd.ms-office.chartcolorstyle+xml"/>
  <Override PartName="/xl/charts/chart13.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2.xml" ContentType="application/vnd.openxmlformats-officedocument.drawing+xml"/>
  <Override PartName="/xl/charts/chart14.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xml" ContentType="application/vnd.openxmlformats-officedocument.drawing+xml"/>
  <Override PartName="/xl/charts/chart15.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User1\Desktop\"/>
    </mc:Choice>
  </mc:AlternateContent>
  <xr:revisionPtr revIDLastSave="0" documentId="8_{6C11ECE2-BFD7-481E-B161-9A661718B5BB}" xr6:coauthVersionLast="47" xr6:coauthVersionMax="47" xr10:uidLastSave="{00000000-0000-0000-0000-000000000000}"/>
  <bookViews>
    <workbookView xWindow="-108" yWindow="-108" windowWidth="23256" windowHeight="12456" tabRatio="500" firstSheet="4" xr2:uid="{00000000-000D-0000-FFFF-FFFF00000000}"/>
  </bookViews>
  <sheets>
    <sheet name="PRODUCTION EVOLUTION" sheetId="3" r:id="rId1"/>
    <sheet name="AREA USED FOR PRODUCTION" sheetId="5" r:id="rId2"/>
    <sheet name="Explorations p_Province" sheetId="8" r:id="rId3"/>
    <sheet name="Performance" sheetId="12" r:id="rId4"/>
    <sheet name="P Districts" sheetId="9" r:id="rId5"/>
    <sheet name="Export Summary" sheetId="13" r:id="rId6"/>
    <sheet name="Vegetable Consumption" sheetId="14" r:id="rId7"/>
    <sheet name="SEASONALITY" sheetId="15" r:id="rId8"/>
    <sheet name="CONSUMPTION PER CAPITA OF VEGET" sheetId="16" r:id="rId9"/>
    <sheet name="CAAM" sheetId="19" r:id="rId10"/>
    <sheet name="Producer Price of Vegetables" sheetId="18" r:id="rId11"/>
    <sheet name="Companies linked to the horticu" sheetId="17"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1" hidden="1">'[1]ÁREA USADA P PRODUÇÃO'!$A$2:$H$1124</definedName>
    <definedName name="_xlnm._FilterDatabase" localSheetId="3" hidden="1">[2]Rendimento!$A$2:$H$1124</definedName>
    <definedName name="_xlnm._FilterDatabase" localSheetId="0" hidden="1">'[3]EVOLUÇÃO DA PRODUÇÃO'!$A$2:$H$1124</definedName>
    <definedName name="_xlchart.v1.0" hidden="1">'[4]P Distritos'!$C$27:$C$36</definedName>
    <definedName name="_xlchart.v1.1" hidden="1">'[4]P Distritos'!$D$27:$D$36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 i="14" l="1"/>
  <c r="L2" i="14"/>
  <c r="J2" i="14"/>
  <c r="M11" i="14" s="1"/>
  <c r="D16" i="19"/>
  <c r="D18" i="19"/>
  <c r="D17" i="19"/>
  <c r="G29" i="19"/>
  <c r="F10" i="19"/>
  <c r="E7" i="19" s="1"/>
  <c r="F8" i="19"/>
  <c r="D8" i="19"/>
  <c r="H8" i="19" s="1"/>
  <c r="H7" i="19"/>
  <c r="H6" i="19"/>
  <c r="H5" i="19"/>
  <c r="J4" i="19"/>
  <c r="L4" i="19" s="1"/>
  <c r="I4" i="19"/>
  <c r="K4" i="19" s="1"/>
  <c r="H4" i="19"/>
  <c r="Q29" i="14"/>
  <c r="E16" i="19" s="1"/>
  <c r="D24" i="19" s="1"/>
  <c r="G6" i="19" l="1"/>
  <c r="E5" i="19"/>
  <c r="E6" i="19"/>
  <c r="G7" i="19"/>
  <c r="D29" i="19"/>
  <c r="E4" i="19"/>
  <c r="G5" i="19"/>
  <c r="G4" i="19"/>
  <c r="D26" i="19" l="1"/>
  <c r="D27" i="19"/>
  <c r="D25" i="19"/>
  <c r="D33" i="19" l="1"/>
  <c r="D95" i="16" l="1"/>
  <c r="H82" i="16"/>
  <c r="C92" i="16"/>
  <c r="C91" i="16"/>
  <c r="H72" i="16"/>
  <c r="D25" i="16"/>
  <c r="C31" i="16"/>
  <c r="K72" i="16"/>
  <c r="H73" i="16"/>
  <c r="I73" i="16"/>
  <c r="J73" i="16"/>
  <c r="H74" i="16"/>
  <c r="I74" i="16"/>
  <c r="J74" i="16"/>
  <c r="H75" i="16"/>
  <c r="I75" i="16"/>
  <c r="J75" i="16"/>
  <c r="H76" i="16"/>
  <c r="I76" i="16"/>
  <c r="J76" i="16"/>
  <c r="H77" i="16"/>
  <c r="I77" i="16"/>
  <c r="J77" i="16"/>
  <c r="H78" i="16"/>
  <c r="I78" i="16"/>
  <c r="J78" i="16"/>
  <c r="H79" i="16"/>
  <c r="I79" i="16"/>
  <c r="J79" i="16"/>
  <c r="H80" i="16"/>
  <c r="I80" i="16"/>
  <c r="J80" i="16"/>
  <c r="H81" i="16"/>
  <c r="I81" i="16"/>
  <c r="J81" i="16"/>
  <c r="I72" i="16"/>
  <c r="J72" i="16"/>
  <c r="G75" i="16"/>
  <c r="G76" i="16"/>
  <c r="G77" i="16"/>
  <c r="G78" i="16"/>
  <c r="G79" i="16"/>
  <c r="G80" i="16"/>
  <c r="G81" i="16"/>
  <c r="G74" i="16"/>
  <c r="E19" i="16"/>
  <c r="F19" i="16"/>
  <c r="F21" i="16"/>
  <c r="E21" i="16"/>
  <c r="F20" i="16"/>
  <c r="E20" i="16"/>
  <c r="F18" i="16"/>
  <c r="E18" i="16"/>
  <c r="F17" i="16"/>
  <c r="E17" i="16"/>
  <c r="F16" i="16"/>
  <c r="E16" i="16"/>
  <c r="F15" i="16"/>
  <c r="E15" i="16"/>
  <c r="F14" i="16"/>
  <c r="E14" i="16"/>
  <c r="F13" i="16"/>
  <c r="E13" i="16"/>
  <c r="F12" i="16"/>
  <c r="E12" i="16"/>
  <c r="F11" i="16"/>
  <c r="E11" i="16"/>
  <c r="F10" i="16"/>
  <c r="E10" i="16"/>
  <c r="F9" i="16"/>
  <c r="E9" i="16"/>
  <c r="M10" i="16"/>
  <c r="M9" i="16"/>
  <c r="J15" i="16" s="1"/>
  <c r="F90" i="16"/>
  <c r="E91" i="16"/>
  <c r="E90" i="16"/>
  <c r="I13" i="16"/>
  <c r="J13" i="16"/>
  <c r="K13" i="16"/>
  <c r="L13" i="16"/>
  <c r="E76" i="16"/>
  <c r="E77" i="16" s="1"/>
  <c r="E75" i="16"/>
  <c r="E74" i="16"/>
  <c r="F74" i="16" s="1"/>
  <c r="E73" i="16"/>
  <c r="E72" i="16"/>
  <c r="D77" i="16"/>
  <c r="C77" i="16"/>
  <c r="I61" i="16"/>
  <c r="I62" i="16"/>
  <c r="I63" i="16"/>
  <c r="I64" i="16"/>
  <c r="I65" i="16"/>
  <c r="I66" i="16"/>
  <c r="I60" i="16"/>
  <c r="D38" i="9"/>
  <c r="D37" i="9"/>
  <c r="D22" i="9"/>
  <c r="AL39" i="14"/>
  <c r="AI29" i="14"/>
  <c r="G16" i="19" s="1"/>
  <c r="AH29" i="14"/>
  <c r="AH28" i="14" s="1"/>
  <c r="AG29" i="14"/>
  <c r="AG28" i="14" s="1"/>
  <c r="AF29" i="14"/>
  <c r="AF28" i="14" s="1"/>
  <c r="AE29" i="14"/>
  <c r="AE28" i="14" s="1"/>
  <c r="Q17" i="14"/>
  <c r="AL41" i="14"/>
  <c r="AB41" i="14"/>
  <c r="AI26" i="14"/>
  <c r="AI25" i="14" s="1"/>
  <c r="AK40" i="14" s="1"/>
  <c r="AM40" i="14" s="1"/>
  <c r="AN40" i="14" s="1"/>
  <c r="AH26" i="14"/>
  <c r="AH25" i="14" s="1"/>
  <c r="AJ40" i="14" s="1"/>
  <c r="AG26" i="14"/>
  <c r="AG25" i="14" s="1"/>
  <c r="AI40" i="14" s="1"/>
  <c r="AF26" i="14"/>
  <c r="AF25" i="14" s="1"/>
  <c r="AH40" i="14" s="1"/>
  <c r="AE26" i="14"/>
  <c r="AE25" i="14" s="1"/>
  <c r="AG40" i="14" s="1"/>
  <c r="AI23" i="14"/>
  <c r="AI22" i="14" s="1"/>
  <c r="AK39" i="14" s="1"/>
  <c r="AM39" i="14" s="1"/>
  <c r="AN39" i="14" s="1"/>
  <c r="AH23" i="14"/>
  <c r="AH22" i="14" s="1"/>
  <c r="AJ39" i="14" s="1"/>
  <c r="AG23" i="14"/>
  <c r="AG22" i="14" s="1"/>
  <c r="AI39" i="14" s="1"/>
  <c r="AF23" i="14"/>
  <c r="AF22" i="14" s="1"/>
  <c r="AH39" i="14" s="1"/>
  <c r="AE23" i="14"/>
  <c r="AE22" i="14" s="1"/>
  <c r="AG39" i="14" s="1"/>
  <c r="AI20" i="14"/>
  <c r="AH20" i="14"/>
  <c r="AH19" i="14" s="1"/>
  <c r="AJ38" i="14" s="1"/>
  <c r="AG20" i="14"/>
  <c r="AG19" i="14" s="1"/>
  <c r="AI38" i="14" s="1"/>
  <c r="AF20" i="14"/>
  <c r="AF19" i="14" s="1"/>
  <c r="AH38" i="14" s="1"/>
  <c r="AE20" i="14"/>
  <c r="AI17" i="14"/>
  <c r="AI16" i="14" s="1"/>
  <c r="AK37" i="14" s="1"/>
  <c r="AM37" i="14" s="1"/>
  <c r="AN37" i="14" s="1"/>
  <c r="AH17" i="14"/>
  <c r="AH16" i="14" s="1"/>
  <c r="AJ37" i="14" s="1"/>
  <c r="AG17" i="14"/>
  <c r="AG16" i="14" s="1"/>
  <c r="AI37" i="14" s="1"/>
  <c r="AF17" i="14"/>
  <c r="AF16" i="14" s="1"/>
  <c r="AH37" i="14" s="1"/>
  <c r="AE17" i="14"/>
  <c r="AE16" i="14" s="1"/>
  <c r="AG37" i="14" s="1"/>
  <c r="AI14" i="14"/>
  <c r="AI13" i="14" s="1"/>
  <c r="AK36" i="14" s="1"/>
  <c r="AM36" i="14" s="1"/>
  <c r="AN36" i="14" s="1"/>
  <c r="AH14" i="14"/>
  <c r="AH13" i="14" s="1"/>
  <c r="AJ36" i="14" s="1"/>
  <c r="AG14" i="14"/>
  <c r="AG13" i="14" s="1"/>
  <c r="AI36" i="14" s="1"/>
  <c r="AF14" i="14"/>
  <c r="AF13" i="14" s="1"/>
  <c r="AH36" i="14" s="1"/>
  <c r="AE14" i="14"/>
  <c r="AE13" i="14" s="1"/>
  <c r="AG36" i="14" s="1"/>
  <c r="AF11" i="14"/>
  <c r="AF10" i="14" s="1"/>
  <c r="AH35" i="14" s="1"/>
  <c r="AG11" i="14"/>
  <c r="AG10" i="14" s="1"/>
  <c r="AI35" i="14" s="1"/>
  <c r="AH11" i="14"/>
  <c r="AH10" i="14" s="1"/>
  <c r="AJ35" i="14" s="1"/>
  <c r="AI11" i="14"/>
  <c r="AI10" i="14" s="1"/>
  <c r="AK35" i="14" s="1"/>
  <c r="AE11" i="14"/>
  <c r="AE10" i="14" s="1"/>
  <c r="AG35" i="14" s="1"/>
  <c r="AI19" i="14"/>
  <c r="AK38" i="14" s="1"/>
  <c r="AM38" i="14" s="1"/>
  <c r="AN38" i="14" s="1"/>
  <c r="AE19" i="14"/>
  <c r="AG38" i="14" s="1"/>
  <c r="W11" i="14"/>
  <c r="W10" i="14" s="1"/>
  <c r="X35" i="14" s="1"/>
  <c r="X11" i="14"/>
  <c r="X10" i="14" s="1"/>
  <c r="Y35" i="14" s="1"/>
  <c r="Y11" i="14"/>
  <c r="Y10" i="14" s="1"/>
  <c r="Z35" i="14" s="1"/>
  <c r="Z11" i="14"/>
  <c r="Z10" i="14" s="1"/>
  <c r="AA35" i="14" s="1"/>
  <c r="W14" i="14"/>
  <c r="W13" i="14" s="1"/>
  <c r="X36" i="14" s="1"/>
  <c r="X14" i="14"/>
  <c r="X13" i="14" s="1"/>
  <c r="Y36" i="14" s="1"/>
  <c r="Y14" i="14"/>
  <c r="Y13" i="14" s="1"/>
  <c r="Z36" i="14" s="1"/>
  <c r="Z14" i="14"/>
  <c r="Z13" i="14" s="1"/>
  <c r="AA36" i="14" s="1"/>
  <c r="AC36" i="14" s="1"/>
  <c r="AD36" i="14" s="1"/>
  <c r="W17" i="14"/>
  <c r="W16" i="14" s="1"/>
  <c r="X37" i="14" s="1"/>
  <c r="X17" i="14"/>
  <c r="X16" i="14" s="1"/>
  <c r="Y37" i="14" s="1"/>
  <c r="Y17" i="14"/>
  <c r="Z17" i="14"/>
  <c r="Z16" i="14" s="1"/>
  <c r="AA37" i="14" s="1"/>
  <c r="AC37" i="14" s="1"/>
  <c r="AD37" i="14" s="1"/>
  <c r="W20" i="14"/>
  <c r="W19" i="14" s="1"/>
  <c r="X38" i="14" s="1"/>
  <c r="X20" i="14"/>
  <c r="X19" i="14" s="1"/>
  <c r="Y38" i="14" s="1"/>
  <c r="Y20" i="14"/>
  <c r="Y19" i="14" s="1"/>
  <c r="Z38" i="14" s="1"/>
  <c r="Z20" i="14"/>
  <c r="Z19" i="14" s="1"/>
  <c r="AA38" i="14" s="1"/>
  <c r="AC38" i="14" s="1"/>
  <c r="AD38" i="14" s="1"/>
  <c r="W23" i="14"/>
  <c r="W22" i="14" s="1"/>
  <c r="X39" i="14" s="1"/>
  <c r="X23" i="14"/>
  <c r="X22" i="14" s="1"/>
  <c r="Y39" i="14" s="1"/>
  <c r="Y23" i="14"/>
  <c r="Y22" i="14" s="1"/>
  <c r="Z39" i="14" s="1"/>
  <c r="Z23" i="14"/>
  <c r="Z22" i="14" s="1"/>
  <c r="AA39" i="14" s="1"/>
  <c r="AC39" i="14" s="1"/>
  <c r="AD39" i="14" s="1"/>
  <c r="W26" i="14"/>
  <c r="X26" i="14"/>
  <c r="X25" i="14" s="1"/>
  <c r="Y40" i="14" s="1"/>
  <c r="Y26" i="14"/>
  <c r="Y25" i="14" s="1"/>
  <c r="Z40" i="14" s="1"/>
  <c r="Z26" i="14"/>
  <c r="Z25" i="14" s="1"/>
  <c r="AA40" i="14" s="1"/>
  <c r="AC40" i="14" s="1"/>
  <c r="AD40" i="14" s="1"/>
  <c r="W29" i="14"/>
  <c r="W28" i="14" s="1"/>
  <c r="X29" i="14"/>
  <c r="X28" i="14" s="1"/>
  <c r="Y29" i="14"/>
  <c r="Z29" i="14"/>
  <c r="V29" i="14"/>
  <c r="V28" i="14" s="1"/>
  <c r="V26" i="14"/>
  <c r="V23" i="14"/>
  <c r="V20" i="14"/>
  <c r="V19" i="14" s="1"/>
  <c r="W38" i="14" s="1"/>
  <c r="V17" i="14"/>
  <c r="V16" i="14" s="1"/>
  <c r="W37" i="14" s="1"/>
  <c r="V14" i="14"/>
  <c r="V13" i="14" s="1"/>
  <c r="W36" i="14" s="1"/>
  <c r="V11" i="14"/>
  <c r="V10" i="14" s="1"/>
  <c r="W35" i="14" s="1"/>
  <c r="Y28" i="14"/>
  <c r="W25" i="14"/>
  <c r="X40" i="14" s="1"/>
  <c r="V25" i="14"/>
  <c r="W40" i="14" s="1"/>
  <c r="V22" i="14"/>
  <c r="W39" i="14" s="1"/>
  <c r="Y16" i="14"/>
  <c r="Z37" i="14" s="1"/>
  <c r="R41" i="14"/>
  <c r="Q28" i="14"/>
  <c r="E18" i="19" s="1"/>
  <c r="Q16" i="14"/>
  <c r="Q37" i="14" s="1"/>
  <c r="S37" i="14" s="1"/>
  <c r="T37" i="14" s="1"/>
  <c r="M10" i="14"/>
  <c r="M35" i="14" s="1"/>
  <c r="O29" i="14"/>
  <c r="O28" i="14" s="1"/>
  <c r="P29" i="14"/>
  <c r="P28" i="14" s="1"/>
  <c r="N29" i="14"/>
  <c r="N28" i="14" s="1"/>
  <c r="M29" i="14"/>
  <c r="M28" i="14" s="1"/>
  <c r="Q26" i="14"/>
  <c r="Q25" i="14" s="1"/>
  <c r="Q40" i="14" s="1"/>
  <c r="S40" i="14" s="1"/>
  <c r="T40" i="14" s="1"/>
  <c r="P26" i="14"/>
  <c r="P25" i="14" s="1"/>
  <c r="P40" i="14" s="1"/>
  <c r="O26" i="14"/>
  <c r="O25" i="14" s="1"/>
  <c r="O40" i="14" s="1"/>
  <c r="N26" i="14"/>
  <c r="N25" i="14" s="1"/>
  <c r="N40" i="14" s="1"/>
  <c r="M26" i="14"/>
  <c r="M25" i="14" s="1"/>
  <c r="M40" i="14" s="1"/>
  <c r="Q23" i="14"/>
  <c r="Q22" i="14" s="1"/>
  <c r="Q39" i="14" s="1"/>
  <c r="S39" i="14" s="1"/>
  <c r="T39" i="14" s="1"/>
  <c r="P23" i="14"/>
  <c r="P22" i="14" s="1"/>
  <c r="P39" i="14" s="1"/>
  <c r="O23" i="14"/>
  <c r="O22" i="14" s="1"/>
  <c r="O39" i="14" s="1"/>
  <c r="N23" i="14"/>
  <c r="N22" i="14" s="1"/>
  <c r="N39" i="14" s="1"/>
  <c r="M23" i="14"/>
  <c r="M22" i="14" s="1"/>
  <c r="M39" i="14" s="1"/>
  <c r="Q20" i="14"/>
  <c r="Q19" i="14" s="1"/>
  <c r="Q38" i="14" s="1"/>
  <c r="S38" i="14" s="1"/>
  <c r="T38" i="14" s="1"/>
  <c r="P20" i="14"/>
  <c r="P19" i="14" s="1"/>
  <c r="P38" i="14" s="1"/>
  <c r="O20" i="14"/>
  <c r="O19" i="14" s="1"/>
  <c r="O38" i="14" s="1"/>
  <c r="N20" i="14"/>
  <c r="N19" i="14" s="1"/>
  <c r="N38" i="14" s="1"/>
  <c r="M20" i="14"/>
  <c r="M19" i="14" s="1"/>
  <c r="M38" i="14" s="1"/>
  <c r="P17" i="14"/>
  <c r="P16" i="14" s="1"/>
  <c r="P37" i="14" s="1"/>
  <c r="O17" i="14"/>
  <c r="O16" i="14" s="1"/>
  <c r="O37" i="14" s="1"/>
  <c r="N17" i="14"/>
  <c r="N16" i="14" s="1"/>
  <c r="N37" i="14" s="1"/>
  <c r="M17" i="14"/>
  <c r="M16" i="14" s="1"/>
  <c r="M37" i="14" s="1"/>
  <c r="Q14" i="14"/>
  <c r="Q13" i="14" s="1"/>
  <c r="Q36" i="14" s="1"/>
  <c r="S36" i="14" s="1"/>
  <c r="T36" i="14" s="1"/>
  <c r="P14" i="14"/>
  <c r="P13" i="14" s="1"/>
  <c r="P36" i="14" s="1"/>
  <c r="O14" i="14"/>
  <c r="O13" i="14" s="1"/>
  <c r="O36" i="14" s="1"/>
  <c r="N14" i="14"/>
  <c r="N13" i="14" s="1"/>
  <c r="N36" i="14" s="1"/>
  <c r="M14" i="14"/>
  <c r="M13" i="14" s="1"/>
  <c r="M36" i="14" s="1"/>
  <c r="N11" i="14"/>
  <c r="N10" i="14" s="1"/>
  <c r="N35" i="14" s="1"/>
  <c r="O11" i="14"/>
  <c r="O10" i="14" s="1"/>
  <c r="O35" i="14" s="1"/>
  <c r="P11" i="14"/>
  <c r="P10" i="14" s="1"/>
  <c r="P35" i="14" s="1"/>
  <c r="Q11" i="14"/>
  <c r="Q10" i="14" s="1"/>
  <c r="Q35" i="14" s="1"/>
  <c r="S35" i="14" s="1"/>
  <c r="T35" i="14" s="1"/>
  <c r="AI28" i="14" l="1"/>
  <c r="G18" i="19" s="1"/>
  <c r="X41" i="14"/>
  <c r="Z28" i="14"/>
  <c r="F18" i="19" s="1"/>
  <c r="F16" i="19"/>
  <c r="E24" i="19" s="1"/>
  <c r="N41" i="14"/>
  <c r="O41" i="14"/>
  <c r="P41" i="14"/>
  <c r="M41" i="14"/>
  <c r="Y41" i="14"/>
  <c r="W41" i="14"/>
  <c r="Z41" i="14"/>
  <c r="AI41" i="14"/>
  <c r="AG41" i="14"/>
  <c r="AH41" i="14"/>
  <c r="AJ41" i="14"/>
  <c r="M13" i="16"/>
  <c r="F75" i="16"/>
  <c r="F76" i="16"/>
  <c r="F77" i="16"/>
  <c r="F73" i="16"/>
  <c r="K76" i="16"/>
  <c r="F72" i="16"/>
  <c r="I15" i="16"/>
  <c r="L15" i="16"/>
  <c r="K15" i="16"/>
  <c r="K73" i="16"/>
  <c r="K75" i="16"/>
  <c r="E78" i="16"/>
  <c r="K74" i="16"/>
  <c r="D78" i="16"/>
  <c r="D79" i="16" s="1"/>
  <c r="D80" i="16" s="1"/>
  <c r="C78" i="16"/>
  <c r="AK41" i="14"/>
  <c r="AM35" i="14"/>
  <c r="AA41" i="14"/>
  <c r="AC35" i="14"/>
  <c r="Q41" i="14"/>
  <c r="T41" i="14"/>
  <c r="S41" i="14"/>
  <c r="S43" i="14" l="1"/>
  <c r="E17" i="19"/>
  <c r="K77" i="16"/>
  <c r="E79" i="16"/>
  <c r="C79" i="16"/>
  <c r="K78" i="16"/>
  <c r="F78" i="16"/>
  <c r="E80" i="16"/>
  <c r="E81" i="16" s="1"/>
  <c r="D81" i="16"/>
  <c r="D91" i="16" s="1"/>
  <c r="AN35" i="14"/>
  <c r="AN41" i="14" s="1"/>
  <c r="AM41" i="14"/>
  <c r="AD35" i="14"/>
  <c r="AD41" i="14" s="1"/>
  <c r="AC41" i="14"/>
  <c r="Y7" i="5"/>
  <c r="Y8" i="5"/>
  <c r="Y9" i="5"/>
  <c r="Y10" i="5"/>
  <c r="Y11" i="5"/>
  <c r="Y12" i="5"/>
  <c r="Y13" i="5"/>
  <c r="Y14" i="5"/>
  <c r="Y15" i="5"/>
  <c r="Y16" i="5"/>
  <c r="Y17" i="5"/>
  <c r="Y18" i="5"/>
  <c r="Y19" i="5"/>
  <c r="Y20" i="5"/>
  <c r="Y21" i="5"/>
  <c r="Y22" i="5"/>
  <c r="Y23" i="5"/>
  <c r="Y24" i="5"/>
  <c r="Y25" i="5"/>
  <c r="Y26" i="5"/>
  <c r="Y27" i="5"/>
  <c r="Y28" i="5"/>
  <c r="Y29" i="5"/>
  <c r="Y30" i="5"/>
  <c r="Y31" i="5"/>
  <c r="Y32" i="5"/>
  <c r="Y33" i="5"/>
  <c r="Y34" i="5"/>
  <c r="Y35" i="5"/>
  <c r="Y36" i="5"/>
  <c r="Y37" i="5"/>
  <c r="Y38" i="5"/>
  <c r="Y39" i="5"/>
  <c r="Y40" i="5"/>
  <c r="Y41" i="5"/>
  <c r="Y42" i="5"/>
  <c r="Y43" i="5"/>
  <c r="Y44" i="5"/>
  <c r="Y45" i="5"/>
  <c r="Y46" i="5"/>
  <c r="Y47" i="5"/>
  <c r="Y48" i="5"/>
  <c r="Y49" i="5"/>
  <c r="Y50" i="5"/>
  <c r="Y51" i="5"/>
  <c r="Y52" i="5"/>
  <c r="Y53" i="5"/>
  <c r="Y6" i="5"/>
  <c r="W7" i="5"/>
  <c r="W8" i="5"/>
  <c r="W9" i="5"/>
  <c r="W10" i="5"/>
  <c r="W11" i="5"/>
  <c r="W12" i="5"/>
  <c r="W13" i="5"/>
  <c r="W14" i="5"/>
  <c r="W15" i="5"/>
  <c r="W16" i="5"/>
  <c r="W17" i="5"/>
  <c r="W18" i="5"/>
  <c r="W19" i="5"/>
  <c r="W20" i="5"/>
  <c r="W21" i="5"/>
  <c r="W22" i="5"/>
  <c r="W23" i="5"/>
  <c r="W24" i="5"/>
  <c r="W25" i="5"/>
  <c r="W26" i="5"/>
  <c r="W27" i="5"/>
  <c r="W28" i="5"/>
  <c r="W29" i="5"/>
  <c r="W30" i="5"/>
  <c r="W31" i="5"/>
  <c r="W32" i="5"/>
  <c r="W33" i="5"/>
  <c r="W34" i="5"/>
  <c r="W35" i="5"/>
  <c r="W36" i="5"/>
  <c r="W37" i="5"/>
  <c r="W38" i="5"/>
  <c r="W39" i="5"/>
  <c r="W40" i="5"/>
  <c r="W41" i="5"/>
  <c r="W42" i="5"/>
  <c r="W43" i="5"/>
  <c r="W44" i="5"/>
  <c r="W45" i="5"/>
  <c r="W46" i="5"/>
  <c r="W47" i="5"/>
  <c r="W48" i="5"/>
  <c r="W49" i="5"/>
  <c r="W50" i="5"/>
  <c r="W51" i="5"/>
  <c r="W52" i="5"/>
  <c r="W53" i="5"/>
  <c r="W6" i="5"/>
  <c r="U7" i="5"/>
  <c r="U8" i="5"/>
  <c r="U9" i="5"/>
  <c r="U10" i="5"/>
  <c r="U11" i="5"/>
  <c r="U12" i="5"/>
  <c r="U13" i="5"/>
  <c r="U14" i="5"/>
  <c r="U15" i="5"/>
  <c r="U16" i="5"/>
  <c r="U17" i="5"/>
  <c r="U18" i="5"/>
  <c r="U19" i="5"/>
  <c r="U20" i="5"/>
  <c r="U21" i="5"/>
  <c r="U22" i="5"/>
  <c r="U23" i="5"/>
  <c r="U24" i="5"/>
  <c r="U25" i="5"/>
  <c r="U26" i="5"/>
  <c r="U27" i="5"/>
  <c r="U28" i="5"/>
  <c r="U29" i="5"/>
  <c r="U30" i="5"/>
  <c r="U31" i="5"/>
  <c r="U32" i="5"/>
  <c r="U33" i="5"/>
  <c r="U34" i="5"/>
  <c r="U35" i="5"/>
  <c r="U36" i="5"/>
  <c r="U37" i="5"/>
  <c r="U38" i="5"/>
  <c r="U39" i="5"/>
  <c r="U40" i="5"/>
  <c r="U41" i="5"/>
  <c r="U42" i="5"/>
  <c r="U43" i="5"/>
  <c r="U44" i="5"/>
  <c r="U45" i="5"/>
  <c r="U46" i="5"/>
  <c r="U47" i="5"/>
  <c r="U48" i="5"/>
  <c r="U49" i="5"/>
  <c r="U50" i="5"/>
  <c r="U51" i="5"/>
  <c r="U52" i="5"/>
  <c r="U53" i="5"/>
  <c r="U6" i="5"/>
  <c r="X7" i="5"/>
  <c r="X8" i="5"/>
  <c r="X9" i="5"/>
  <c r="X10" i="5"/>
  <c r="X11" i="5"/>
  <c r="X12" i="5"/>
  <c r="X13" i="5"/>
  <c r="X14" i="5"/>
  <c r="X15" i="5"/>
  <c r="X16" i="5"/>
  <c r="X17" i="5"/>
  <c r="X18" i="5"/>
  <c r="X19" i="5"/>
  <c r="X20" i="5"/>
  <c r="X21" i="5"/>
  <c r="X22" i="5"/>
  <c r="X23" i="5"/>
  <c r="X24" i="5"/>
  <c r="X25" i="5"/>
  <c r="X26" i="5"/>
  <c r="X27" i="5"/>
  <c r="X28" i="5"/>
  <c r="X29" i="5"/>
  <c r="X30" i="5"/>
  <c r="X31" i="5"/>
  <c r="X32" i="5"/>
  <c r="X33" i="5"/>
  <c r="X34" i="5"/>
  <c r="X35" i="5"/>
  <c r="X36" i="5"/>
  <c r="X37" i="5"/>
  <c r="X38" i="5"/>
  <c r="X39" i="5"/>
  <c r="X40" i="5"/>
  <c r="X41" i="5"/>
  <c r="X42" i="5"/>
  <c r="X43" i="5"/>
  <c r="X44" i="5"/>
  <c r="X45" i="5"/>
  <c r="X46" i="5"/>
  <c r="X47" i="5"/>
  <c r="X48" i="5"/>
  <c r="X49" i="5"/>
  <c r="X50" i="5"/>
  <c r="X51" i="5"/>
  <c r="X52" i="5"/>
  <c r="X53" i="5"/>
  <c r="X6" i="5"/>
  <c r="V7" i="5"/>
  <c r="V8" i="5"/>
  <c r="V9" i="5"/>
  <c r="V10" i="5"/>
  <c r="V11" i="5"/>
  <c r="V12" i="5"/>
  <c r="V13" i="5"/>
  <c r="V14" i="5"/>
  <c r="V15" i="5"/>
  <c r="V16" i="5"/>
  <c r="V17" i="5"/>
  <c r="V18" i="5"/>
  <c r="V19" i="5"/>
  <c r="V20" i="5"/>
  <c r="V21" i="5"/>
  <c r="V22" i="5"/>
  <c r="V23" i="5"/>
  <c r="V24" i="5"/>
  <c r="V25" i="5"/>
  <c r="V26" i="5"/>
  <c r="V27" i="5"/>
  <c r="V28" i="5"/>
  <c r="V29" i="5"/>
  <c r="V30" i="5"/>
  <c r="V31" i="5"/>
  <c r="V32" i="5"/>
  <c r="V33" i="5"/>
  <c r="V34" i="5"/>
  <c r="V35" i="5"/>
  <c r="V36" i="5"/>
  <c r="V37" i="5"/>
  <c r="V38" i="5"/>
  <c r="V39" i="5"/>
  <c r="V40" i="5"/>
  <c r="V41" i="5"/>
  <c r="V42" i="5"/>
  <c r="V43" i="5"/>
  <c r="V44" i="5"/>
  <c r="V45" i="5"/>
  <c r="V46" i="5"/>
  <c r="V47" i="5"/>
  <c r="V48" i="5"/>
  <c r="V49" i="5"/>
  <c r="V50" i="5"/>
  <c r="V51" i="5"/>
  <c r="V52" i="5"/>
  <c r="V53" i="5"/>
  <c r="V6" i="5"/>
  <c r="T7" i="5"/>
  <c r="T8" i="5"/>
  <c r="T9" i="5"/>
  <c r="T10" i="5"/>
  <c r="T11" i="5"/>
  <c r="T12" i="5"/>
  <c r="T13" i="5"/>
  <c r="T14" i="5"/>
  <c r="T15" i="5"/>
  <c r="T16" i="5"/>
  <c r="T17" i="5"/>
  <c r="T18" i="5"/>
  <c r="T19" i="5"/>
  <c r="T20" i="5"/>
  <c r="T21" i="5"/>
  <c r="T22" i="5"/>
  <c r="T23" i="5"/>
  <c r="T24" i="5"/>
  <c r="T25" i="5"/>
  <c r="T26" i="5"/>
  <c r="T27" i="5"/>
  <c r="T28" i="5"/>
  <c r="T29" i="5"/>
  <c r="T30" i="5"/>
  <c r="T31" i="5"/>
  <c r="T32" i="5"/>
  <c r="T33" i="5"/>
  <c r="T34" i="5"/>
  <c r="T35" i="5"/>
  <c r="T36" i="5"/>
  <c r="T37" i="5"/>
  <c r="T38" i="5"/>
  <c r="T39" i="5"/>
  <c r="T40" i="5"/>
  <c r="T41" i="5"/>
  <c r="T42" i="5"/>
  <c r="T43" i="5"/>
  <c r="T44" i="5"/>
  <c r="T45" i="5"/>
  <c r="T46" i="5"/>
  <c r="T47" i="5"/>
  <c r="T48" i="5"/>
  <c r="T49" i="5"/>
  <c r="T50" i="5"/>
  <c r="T51" i="5"/>
  <c r="T52" i="5"/>
  <c r="T53" i="5"/>
  <c r="T6" i="5"/>
  <c r="R7" i="5"/>
  <c r="R8" i="5"/>
  <c r="R9" i="5"/>
  <c r="R10" i="5"/>
  <c r="R11" i="5"/>
  <c r="R12" i="5"/>
  <c r="R13" i="5"/>
  <c r="R14" i="5"/>
  <c r="R15" i="5"/>
  <c r="R16" i="5"/>
  <c r="R17" i="5"/>
  <c r="R18" i="5"/>
  <c r="R19" i="5"/>
  <c r="R20" i="5"/>
  <c r="R21" i="5"/>
  <c r="R22" i="5"/>
  <c r="R23" i="5"/>
  <c r="R24" i="5"/>
  <c r="R25" i="5"/>
  <c r="R26" i="5"/>
  <c r="R27" i="5"/>
  <c r="R28" i="5"/>
  <c r="R29" i="5"/>
  <c r="R30" i="5"/>
  <c r="R31" i="5"/>
  <c r="R32" i="5"/>
  <c r="R33" i="5"/>
  <c r="R34" i="5"/>
  <c r="R35" i="5"/>
  <c r="R36" i="5"/>
  <c r="R37" i="5"/>
  <c r="R38" i="5"/>
  <c r="R39" i="5"/>
  <c r="R40" i="5"/>
  <c r="R41" i="5"/>
  <c r="R42" i="5"/>
  <c r="R43" i="5"/>
  <c r="R44" i="5"/>
  <c r="R45" i="5"/>
  <c r="R46" i="5"/>
  <c r="R47" i="5"/>
  <c r="R48" i="5"/>
  <c r="R49" i="5"/>
  <c r="R50" i="5"/>
  <c r="R51" i="5"/>
  <c r="R52" i="5"/>
  <c r="R53" i="5"/>
  <c r="R6" i="5"/>
  <c r="A17" i="8"/>
  <c r="D22" i="16"/>
  <c r="C22" i="16"/>
  <c r="B22" i="16"/>
  <c r="B23" i="16" s="1"/>
  <c r="B24" i="16" s="1"/>
  <c r="B25" i="16" s="1"/>
  <c r="B26" i="16" s="1"/>
  <c r="B27" i="16" s="1"/>
  <c r="B28" i="16" s="1"/>
  <c r="B29" i="16" s="1"/>
  <c r="B30" i="16" s="1"/>
  <c r="B31" i="16" s="1"/>
  <c r="B32" i="16" s="1"/>
  <c r="B33" i="16" s="1"/>
  <c r="B34" i="16" s="1"/>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I36" i="14"/>
  <c r="I37" i="14"/>
  <c r="I38" i="14"/>
  <c r="J38" i="14" s="1"/>
  <c r="I39" i="14"/>
  <c r="I41" i="14" s="1"/>
  <c r="I43" i="14" s="1"/>
  <c r="I40" i="14"/>
  <c r="I35" i="14"/>
  <c r="J36" i="14"/>
  <c r="J37" i="14"/>
  <c r="J40" i="14"/>
  <c r="J35" i="14"/>
  <c r="D41" i="14"/>
  <c r="E41" i="14"/>
  <c r="F41" i="14"/>
  <c r="G41" i="14"/>
  <c r="C41" i="14"/>
  <c r="C147" i="9"/>
  <c r="D147" i="9"/>
  <c r="J147" i="9" s="1"/>
  <c r="Z6" i="3"/>
  <c r="AM43" i="14" l="1"/>
  <c r="G17" i="19"/>
  <c r="AC43" i="14"/>
  <c r="F17" i="19"/>
  <c r="C23" i="16"/>
  <c r="E23" i="16" s="1"/>
  <c r="E22" i="16"/>
  <c r="D23" i="16"/>
  <c r="F23" i="16" s="1"/>
  <c r="F22" i="16"/>
  <c r="C80" i="16"/>
  <c r="K79" i="16"/>
  <c r="F79" i="16"/>
  <c r="D24" i="16"/>
  <c r="F24" i="16" s="1"/>
  <c r="F25" i="16"/>
  <c r="C24" i="16"/>
  <c r="E24" i="16" s="1"/>
  <c r="J39" i="14"/>
  <c r="J41" i="14" s="1"/>
  <c r="H41" i="14"/>
  <c r="F7" i="12"/>
  <c r="F8" i="12"/>
  <c r="F9" i="12"/>
  <c r="F10"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E7" i="12"/>
  <c r="E8" i="12"/>
  <c r="E9" i="12"/>
  <c r="E10" i="12"/>
  <c r="E15" i="12"/>
  <c r="E16" i="12"/>
  <c r="E17" i="12"/>
  <c r="E18" i="12"/>
  <c r="E19" i="12"/>
  <c r="E20" i="12"/>
  <c r="E21" i="12"/>
  <c r="E22" i="12"/>
  <c r="E23" i="12"/>
  <c r="E24" i="12"/>
  <c r="E25" i="12"/>
  <c r="E26" i="12"/>
  <c r="E27" i="12"/>
  <c r="E28" i="12"/>
  <c r="E29" i="12"/>
  <c r="E30" i="12"/>
  <c r="E31" i="12"/>
  <c r="E32" i="12"/>
  <c r="E33" i="12"/>
  <c r="E34" i="12"/>
  <c r="E35" i="12"/>
  <c r="E36" i="12"/>
  <c r="E37" i="12"/>
  <c r="E38" i="12"/>
  <c r="E39" i="12"/>
  <c r="E40" i="12"/>
  <c r="E41" i="12"/>
  <c r="E42" i="12"/>
  <c r="E43" i="12"/>
  <c r="E44" i="12"/>
  <c r="E45" i="12"/>
  <c r="E46" i="12"/>
  <c r="E47" i="12"/>
  <c r="E48" i="12"/>
  <c r="E49" i="12"/>
  <c r="E50" i="12"/>
  <c r="E51" i="12"/>
  <c r="E52" i="12"/>
  <c r="E53" i="12"/>
  <c r="D53" i="12"/>
  <c r="D7" i="12"/>
  <c r="D8" i="12"/>
  <c r="D9" i="12"/>
  <c r="D10" i="12"/>
  <c r="G14" i="12"/>
  <c r="D15" i="12"/>
  <c r="D16" i="12"/>
  <c r="D17" i="12"/>
  <c r="D18" i="12"/>
  <c r="D19" i="12"/>
  <c r="D20" i="12"/>
  <c r="D21" i="12"/>
  <c r="D22" i="12"/>
  <c r="D23" i="12"/>
  <c r="D24" i="12"/>
  <c r="D25" i="12"/>
  <c r="D26" i="12"/>
  <c r="D27" i="12"/>
  <c r="D28" i="12"/>
  <c r="D29" i="12"/>
  <c r="D30" i="12"/>
  <c r="D31" i="12"/>
  <c r="D32" i="12"/>
  <c r="D33" i="12"/>
  <c r="D34" i="12"/>
  <c r="D35" i="12"/>
  <c r="D36" i="12"/>
  <c r="D37" i="12"/>
  <c r="D38" i="12"/>
  <c r="D39" i="12"/>
  <c r="D40" i="12"/>
  <c r="D41" i="12"/>
  <c r="D42" i="12"/>
  <c r="D43" i="12"/>
  <c r="D44" i="12"/>
  <c r="D45" i="12"/>
  <c r="D46" i="12"/>
  <c r="D47" i="12"/>
  <c r="D48" i="12"/>
  <c r="D49" i="12"/>
  <c r="D50" i="12"/>
  <c r="D51" i="12"/>
  <c r="D52" i="12"/>
  <c r="F6" i="12"/>
  <c r="E6" i="12"/>
  <c r="D6" i="12"/>
  <c r="K7" i="12"/>
  <c r="K8" i="12"/>
  <c r="K9" i="12"/>
  <c r="K10" i="12"/>
  <c r="K11" i="12"/>
  <c r="K12" i="12"/>
  <c r="K13" i="12"/>
  <c r="K14" i="12"/>
  <c r="K15" i="12"/>
  <c r="K16" i="12"/>
  <c r="K17" i="12"/>
  <c r="K18" i="12"/>
  <c r="K19" i="12"/>
  <c r="K20" i="12"/>
  <c r="K21" i="12"/>
  <c r="K22" i="12"/>
  <c r="K23" i="12"/>
  <c r="K24" i="12"/>
  <c r="K25" i="12"/>
  <c r="K26" i="12"/>
  <c r="K27" i="12"/>
  <c r="K28" i="12"/>
  <c r="K29" i="12"/>
  <c r="K30" i="12"/>
  <c r="K31" i="12"/>
  <c r="K32" i="12"/>
  <c r="K33" i="12"/>
  <c r="K34" i="12"/>
  <c r="K35" i="12"/>
  <c r="K36" i="12"/>
  <c r="K37" i="12"/>
  <c r="K38" i="12"/>
  <c r="K39" i="12"/>
  <c r="K40" i="12"/>
  <c r="K41" i="12"/>
  <c r="K42" i="12"/>
  <c r="K43" i="12"/>
  <c r="K44" i="12"/>
  <c r="K45" i="12"/>
  <c r="K46" i="12"/>
  <c r="K47" i="12"/>
  <c r="K48" i="12"/>
  <c r="K49" i="12"/>
  <c r="K50" i="12"/>
  <c r="K51" i="12"/>
  <c r="K52" i="12"/>
  <c r="K53" i="12"/>
  <c r="J7" i="12"/>
  <c r="J8" i="12"/>
  <c r="J9" i="12"/>
  <c r="J10" i="12"/>
  <c r="J11" i="12"/>
  <c r="J12" i="12"/>
  <c r="J13" i="12"/>
  <c r="J14" i="12"/>
  <c r="J15" i="12"/>
  <c r="J16" i="12"/>
  <c r="J17" i="12"/>
  <c r="J18" i="12"/>
  <c r="J19" i="12"/>
  <c r="J20" i="12"/>
  <c r="J21" i="12"/>
  <c r="J22" i="12"/>
  <c r="J23" i="12"/>
  <c r="J24" i="12"/>
  <c r="J25" i="12"/>
  <c r="J26" i="12"/>
  <c r="J27" i="12"/>
  <c r="J28" i="12"/>
  <c r="J29" i="12"/>
  <c r="J30" i="12"/>
  <c r="J31" i="12"/>
  <c r="J32" i="12"/>
  <c r="J33" i="12"/>
  <c r="J34" i="12"/>
  <c r="J35" i="12"/>
  <c r="J36" i="12"/>
  <c r="J37" i="12"/>
  <c r="J38" i="12"/>
  <c r="J39" i="12"/>
  <c r="J40" i="12"/>
  <c r="J41" i="12"/>
  <c r="J42" i="12"/>
  <c r="J43" i="12"/>
  <c r="J44" i="12"/>
  <c r="J45" i="12"/>
  <c r="J46" i="12"/>
  <c r="J47" i="12"/>
  <c r="J48" i="12"/>
  <c r="J49" i="12"/>
  <c r="J50" i="12"/>
  <c r="J51" i="12"/>
  <c r="J52" i="12"/>
  <c r="J53" i="12"/>
  <c r="K6" i="12"/>
  <c r="J6" i="12"/>
  <c r="I7" i="12"/>
  <c r="I8" i="12"/>
  <c r="I9" i="12"/>
  <c r="I10" i="12"/>
  <c r="I11" i="12"/>
  <c r="I12" i="12"/>
  <c r="I13" i="12"/>
  <c r="I14" i="12"/>
  <c r="I15" i="12"/>
  <c r="I16" i="12"/>
  <c r="I17" i="12"/>
  <c r="I18" i="12"/>
  <c r="I19" i="12"/>
  <c r="I20" i="12"/>
  <c r="I21" i="12"/>
  <c r="I22" i="12"/>
  <c r="I23" i="12"/>
  <c r="I24" i="12"/>
  <c r="I25" i="12"/>
  <c r="I26" i="12"/>
  <c r="I27" i="12"/>
  <c r="I28" i="12"/>
  <c r="I29" i="12"/>
  <c r="I30" i="12"/>
  <c r="I31" i="12"/>
  <c r="I32" i="12"/>
  <c r="I33" i="12"/>
  <c r="I34" i="12"/>
  <c r="I35" i="12"/>
  <c r="I36" i="12"/>
  <c r="I37" i="12"/>
  <c r="I38" i="12"/>
  <c r="I39" i="12"/>
  <c r="I40" i="12"/>
  <c r="I41" i="12"/>
  <c r="I42" i="12"/>
  <c r="I43" i="12"/>
  <c r="I44" i="12"/>
  <c r="I45" i="12"/>
  <c r="I46" i="12"/>
  <c r="I47" i="12"/>
  <c r="I48" i="12"/>
  <c r="I49" i="12"/>
  <c r="I50" i="12"/>
  <c r="I51" i="12"/>
  <c r="I52" i="12"/>
  <c r="I53" i="12"/>
  <c r="I6" i="12"/>
  <c r="H7" i="12"/>
  <c r="H8" i="12"/>
  <c r="H9" i="12"/>
  <c r="H10" i="12"/>
  <c r="H11" i="12"/>
  <c r="H12" i="12"/>
  <c r="H13" i="12"/>
  <c r="H14" i="12"/>
  <c r="H15" i="12"/>
  <c r="H16" i="12"/>
  <c r="H17" i="12"/>
  <c r="H18" i="12"/>
  <c r="H19" i="12"/>
  <c r="H20" i="12"/>
  <c r="H21" i="12"/>
  <c r="H22" i="12"/>
  <c r="H23" i="12"/>
  <c r="H24" i="12"/>
  <c r="H25" i="12"/>
  <c r="H26" i="12"/>
  <c r="H27" i="12"/>
  <c r="H28" i="12"/>
  <c r="H29" i="12"/>
  <c r="H30" i="12"/>
  <c r="H31" i="12"/>
  <c r="H32" i="12"/>
  <c r="H33" i="12"/>
  <c r="H34" i="12"/>
  <c r="H35" i="12"/>
  <c r="H36" i="12"/>
  <c r="H37" i="12"/>
  <c r="H38" i="12"/>
  <c r="H39" i="12"/>
  <c r="H40" i="12"/>
  <c r="H41" i="12"/>
  <c r="H42" i="12"/>
  <c r="H43" i="12"/>
  <c r="H44" i="12"/>
  <c r="H45" i="12"/>
  <c r="H46" i="12"/>
  <c r="H47" i="12"/>
  <c r="H48" i="12"/>
  <c r="H49" i="12"/>
  <c r="H50" i="12"/>
  <c r="H51" i="12"/>
  <c r="H52" i="12"/>
  <c r="H53" i="12"/>
  <c r="H6" i="12"/>
  <c r="P8" i="12"/>
  <c r="P9" i="12"/>
  <c r="P10" i="12"/>
  <c r="P11" i="12"/>
  <c r="P12" i="12"/>
  <c r="P13" i="12"/>
  <c r="P14" i="12"/>
  <c r="P15" i="12"/>
  <c r="P16" i="12"/>
  <c r="P17" i="12"/>
  <c r="P18" i="12"/>
  <c r="P19" i="12"/>
  <c r="P20" i="12"/>
  <c r="P21" i="12"/>
  <c r="P22" i="12"/>
  <c r="P23" i="12"/>
  <c r="P24" i="12"/>
  <c r="P25" i="12"/>
  <c r="P26" i="12"/>
  <c r="P27" i="12"/>
  <c r="P28" i="12"/>
  <c r="P29" i="12"/>
  <c r="P30" i="12"/>
  <c r="P31" i="12"/>
  <c r="P32" i="12"/>
  <c r="P33" i="12"/>
  <c r="P34" i="12"/>
  <c r="P35" i="12"/>
  <c r="P36" i="12"/>
  <c r="P37" i="12"/>
  <c r="P38" i="12"/>
  <c r="P39" i="12"/>
  <c r="P40" i="12"/>
  <c r="P41" i="12"/>
  <c r="P42" i="12"/>
  <c r="P43" i="12"/>
  <c r="P44" i="12"/>
  <c r="P45" i="12"/>
  <c r="P46" i="12"/>
  <c r="P47" i="12"/>
  <c r="P48" i="12"/>
  <c r="P49" i="12"/>
  <c r="P50" i="12"/>
  <c r="P51" i="12"/>
  <c r="P52" i="12"/>
  <c r="P53" i="12"/>
  <c r="P6" i="12"/>
  <c r="O7" i="12"/>
  <c r="O8" i="12"/>
  <c r="O9" i="12"/>
  <c r="O10" i="12"/>
  <c r="O11" i="12"/>
  <c r="O12" i="12"/>
  <c r="O13" i="12"/>
  <c r="O14" i="12"/>
  <c r="O15" i="12"/>
  <c r="O16" i="12"/>
  <c r="O17" i="12"/>
  <c r="O18" i="12"/>
  <c r="O19" i="12"/>
  <c r="O20" i="12"/>
  <c r="O21" i="12"/>
  <c r="O22" i="12"/>
  <c r="O23" i="12"/>
  <c r="O24" i="12"/>
  <c r="O25" i="12"/>
  <c r="O26" i="12"/>
  <c r="O27" i="12"/>
  <c r="O28" i="12"/>
  <c r="O29" i="12"/>
  <c r="O30" i="12"/>
  <c r="O31" i="12"/>
  <c r="O32" i="12"/>
  <c r="O33" i="12"/>
  <c r="O34" i="12"/>
  <c r="O35" i="12"/>
  <c r="O36" i="12"/>
  <c r="O37" i="12"/>
  <c r="O38" i="12"/>
  <c r="O39" i="12"/>
  <c r="O40" i="12"/>
  <c r="O41" i="12"/>
  <c r="O42" i="12"/>
  <c r="O43" i="12"/>
  <c r="O44" i="12"/>
  <c r="O45" i="12"/>
  <c r="O46" i="12"/>
  <c r="O47" i="12"/>
  <c r="O48" i="12"/>
  <c r="O49" i="12"/>
  <c r="O50" i="12"/>
  <c r="O51" i="12"/>
  <c r="O52" i="12"/>
  <c r="O53" i="12"/>
  <c r="O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N37" i="12"/>
  <c r="N38" i="12"/>
  <c r="N39" i="12"/>
  <c r="N40" i="12"/>
  <c r="N41" i="12"/>
  <c r="N42" i="12"/>
  <c r="N43" i="12"/>
  <c r="N44" i="12"/>
  <c r="N45" i="12"/>
  <c r="N46" i="12"/>
  <c r="N47" i="12"/>
  <c r="N48" i="12"/>
  <c r="N49" i="12"/>
  <c r="N50" i="12"/>
  <c r="N51" i="12"/>
  <c r="N52" i="12"/>
  <c r="N53" i="12"/>
  <c r="N6" i="12"/>
  <c r="M7" i="12"/>
  <c r="M8" i="12"/>
  <c r="Q8" i="12" s="1"/>
  <c r="M9" i="12"/>
  <c r="Q9" i="12" s="1"/>
  <c r="M10" i="12"/>
  <c r="Q10" i="12" s="1"/>
  <c r="M11" i="12"/>
  <c r="Q11" i="12" s="1"/>
  <c r="M12" i="12"/>
  <c r="Q12" i="12" s="1"/>
  <c r="M13" i="12"/>
  <c r="Q13" i="12" s="1"/>
  <c r="M14" i="12"/>
  <c r="Q14" i="12" s="1"/>
  <c r="M15" i="12"/>
  <c r="Q15" i="12" s="1"/>
  <c r="M16" i="12"/>
  <c r="Q16" i="12" s="1"/>
  <c r="M17" i="12"/>
  <c r="Q17" i="12" s="1"/>
  <c r="M18" i="12"/>
  <c r="Q18" i="12" s="1"/>
  <c r="M19" i="12"/>
  <c r="Q19" i="12" s="1"/>
  <c r="M20" i="12"/>
  <c r="Q20" i="12" s="1"/>
  <c r="M21" i="12"/>
  <c r="Q21" i="12" s="1"/>
  <c r="M22" i="12"/>
  <c r="Q22" i="12" s="1"/>
  <c r="M23" i="12"/>
  <c r="Q23" i="12" s="1"/>
  <c r="M24" i="12"/>
  <c r="Q24" i="12" s="1"/>
  <c r="M25" i="12"/>
  <c r="Q25" i="12" s="1"/>
  <c r="M26" i="12"/>
  <c r="Q26" i="12" s="1"/>
  <c r="M27" i="12"/>
  <c r="Q27" i="12" s="1"/>
  <c r="M28" i="12"/>
  <c r="Q28" i="12" s="1"/>
  <c r="M29" i="12"/>
  <c r="Q29" i="12" s="1"/>
  <c r="M30" i="12"/>
  <c r="Q30" i="12" s="1"/>
  <c r="M31" i="12"/>
  <c r="Q31" i="12" s="1"/>
  <c r="M32" i="12"/>
  <c r="Q32" i="12" s="1"/>
  <c r="M33" i="12"/>
  <c r="Q33" i="12" s="1"/>
  <c r="M34" i="12"/>
  <c r="Q34" i="12" s="1"/>
  <c r="M35" i="12"/>
  <c r="Q35" i="12" s="1"/>
  <c r="M36" i="12"/>
  <c r="Q36" i="12" s="1"/>
  <c r="M37" i="12"/>
  <c r="Q37" i="12" s="1"/>
  <c r="M38" i="12"/>
  <c r="Q38" i="12" s="1"/>
  <c r="M39" i="12"/>
  <c r="Q39" i="12" s="1"/>
  <c r="M40" i="12"/>
  <c r="Q40" i="12" s="1"/>
  <c r="M41" i="12"/>
  <c r="Q41" i="12" s="1"/>
  <c r="M42" i="12"/>
  <c r="Q42" i="12" s="1"/>
  <c r="M43" i="12"/>
  <c r="Q43" i="12" s="1"/>
  <c r="M44" i="12"/>
  <c r="Q44" i="12" s="1"/>
  <c r="M45" i="12"/>
  <c r="Q45" i="12" s="1"/>
  <c r="M46" i="12"/>
  <c r="Q46" i="12" s="1"/>
  <c r="M47" i="12"/>
  <c r="Q47" i="12" s="1"/>
  <c r="M48" i="12"/>
  <c r="Q48" i="12" s="1"/>
  <c r="M49" i="12"/>
  <c r="Q49" i="12" s="1"/>
  <c r="M50" i="12"/>
  <c r="Q50" i="12" s="1"/>
  <c r="M51" i="12"/>
  <c r="Q51" i="12" s="1"/>
  <c r="M52" i="12"/>
  <c r="Q52" i="12" s="1"/>
  <c r="M53" i="12"/>
  <c r="Q53" i="12" s="1"/>
  <c r="M6" i="12"/>
  <c r="Q6" i="12" s="1"/>
  <c r="P40" i="5"/>
  <c r="P30" i="5" s="1"/>
  <c r="O40" i="5"/>
  <c r="O30" i="5" s="1"/>
  <c r="N40" i="5"/>
  <c r="N30" i="5" s="1"/>
  <c r="M40" i="5"/>
  <c r="Q40" i="5" s="1"/>
  <c r="L40" i="5"/>
  <c r="F40" i="5"/>
  <c r="E40" i="5"/>
  <c r="D40" i="5"/>
  <c r="C40" i="5"/>
  <c r="L30" i="5"/>
  <c r="F30" i="5"/>
  <c r="E30" i="5"/>
  <c r="D30" i="5"/>
  <c r="C30" i="5"/>
  <c r="P27" i="5"/>
  <c r="O27" i="5"/>
  <c r="N27" i="5"/>
  <c r="M27" i="5"/>
  <c r="L27" i="5"/>
  <c r="F27" i="5"/>
  <c r="E27" i="5"/>
  <c r="D27" i="5"/>
  <c r="C27" i="5"/>
  <c r="P19" i="5"/>
  <c r="P15" i="5" s="1"/>
  <c r="O19" i="5"/>
  <c r="O15" i="5" s="1"/>
  <c r="N19" i="5"/>
  <c r="N15" i="5" s="1"/>
  <c r="M19" i="5"/>
  <c r="M15" i="5" s="1"/>
  <c r="K19" i="5"/>
  <c r="J19" i="5"/>
  <c r="I19" i="5"/>
  <c r="H19" i="5"/>
  <c r="F19" i="5"/>
  <c r="E19" i="5"/>
  <c r="D19" i="5"/>
  <c r="C19" i="5"/>
  <c r="K15" i="5"/>
  <c r="J15" i="5"/>
  <c r="I15" i="5"/>
  <c r="H15" i="5"/>
  <c r="F15" i="5"/>
  <c r="E15" i="5"/>
  <c r="D15" i="5"/>
  <c r="C15" i="5"/>
  <c r="P7" i="5"/>
  <c r="P7" i="12" s="1"/>
  <c r="O7" i="5"/>
  <c r="N7" i="5"/>
  <c r="M7" i="5"/>
  <c r="K7" i="5"/>
  <c r="J7" i="5"/>
  <c r="I7" i="5"/>
  <c r="H7" i="5"/>
  <c r="F7" i="5"/>
  <c r="E7" i="5"/>
  <c r="D7" i="5"/>
  <c r="C7" i="5"/>
  <c r="Q8" i="5"/>
  <c r="Q9" i="5"/>
  <c r="Q10" i="5"/>
  <c r="Q11" i="5"/>
  <c r="Q12" i="5"/>
  <c r="Q13" i="5"/>
  <c r="Q14" i="5"/>
  <c r="Q16" i="5"/>
  <c r="Q17" i="5"/>
  <c r="Q18" i="5"/>
  <c r="Q20" i="5"/>
  <c r="Q21" i="5"/>
  <c r="Q22" i="5"/>
  <c r="Q23" i="5"/>
  <c r="Q24" i="5"/>
  <c r="Q25" i="5"/>
  <c r="Q26" i="5"/>
  <c r="Q28" i="5"/>
  <c r="Q29" i="5"/>
  <c r="Q31" i="5"/>
  <c r="Q32" i="5"/>
  <c r="Q33" i="5"/>
  <c r="Q34" i="5"/>
  <c r="Q35" i="5"/>
  <c r="Q37" i="5"/>
  <c r="Q38" i="5"/>
  <c r="Q39" i="5"/>
  <c r="Q41" i="5"/>
  <c r="Q42" i="5"/>
  <c r="Q43" i="5"/>
  <c r="Q44" i="5"/>
  <c r="Q45" i="5"/>
  <c r="Q47" i="5"/>
  <c r="Q48" i="5"/>
  <c r="Q49" i="5"/>
  <c r="Q50" i="5"/>
  <c r="Q51" i="5"/>
  <c r="Q52" i="5"/>
  <c r="Q53" i="5"/>
  <c r="L8" i="5"/>
  <c r="L9" i="5"/>
  <c r="L10" i="5"/>
  <c r="L11" i="5"/>
  <c r="L12" i="5"/>
  <c r="L13" i="5"/>
  <c r="L14" i="5"/>
  <c r="L16" i="5"/>
  <c r="L17" i="5"/>
  <c r="L18" i="5"/>
  <c r="L20" i="5"/>
  <c r="L21" i="5"/>
  <c r="L22" i="5"/>
  <c r="L23" i="5"/>
  <c r="L24" i="5"/>
  <c r="L25" i="5"/>
  <c r="L26" i="5"/>
  <c r="L28" i="5"/>
  <c r="L29" i="5"/>
  <c r="L31" i="5"/>
  <c r="L32" i="5"/>
  <c r="L33" i="5"/>
  <c r="L34" i="5"/>
  <c r="L35" i="5"/>
  <c r="L37" i="5"/>
  <c r="L38" i="5"/>
  <c r="L39" i="5"/>
  <c r="L41" i="5"/>
  <c r="L42" i="5"/>
  <c r="L43" i="5"/>
  <c r="L44" i="5"/>
  <c r="L45" i="5"/>
  <c r="L47" i="5"/>
  <c r="L48" i="5"/>
  <c r="L49" i="5"/>
  <c r="L50" i="5"/>
  <c r="L51" i="5"/>
  <c r="L52" i="5"/>
  <c r="L53" i="5"/>
  <c r="G8" i="5"/>
  <c r="G9" i="5"/>
  <c r="G10" i="5"/>
  <c r="G11" i="5"/>
  <c r="G12" i="5"/>
  <c r="G13" i="5"/>
  <c r="G14" i="5"/>
  <c r="G16" i="5"/>
  <c r="G17" i="5"/>
  <c r="G18" i="5"/>
  <c r="G20" i="5"/>
  <c r="G21" i="5"/>
  <c r="G22" i="5"/>
  <c r="G23" i="5"/>
  <c r="G24" i="5"/>
  <c r="G25" i="5"/>
  <c r="G26" i="5"/>
  <c r="G28" i="5"/>
  <c r="G29" i="5"/>
  <c r="G31" i="5"/>
  <c r="G32" i="5"/>
  <c r="G33" i="5"/>
  <c r="G34" i="5"/>
  <c r="G35" i="5"/>
  <c r="G37" i="5"/>
  <c r="G38" i="5"/>
  <c r="G39" i="5"/>
  <c r="G41" i="5"/>
  <c r="G42" i="5"/>
  <c r="G43" i="5"/>
  <c r="G44" i="5"/>
  <c r="G45" i="5"/>
  <c r="G47" i="5"/>
  <c r="G48" i="5"/>
  <c r="G49" i="5"/>
  <c r="G50" i="5"/>
  <c r="G51" i="5"/>
  <c r="G52" i="5"/>
  <c r="G53" i="5"/>
  <c r="Q6" i="5"/>
  <c r="L6" i="5"/>
  <c r="G6" i="5"/>
  <c r="D93" i="9"/>
  <c r="C115" i="9"/>
  <c r="D115" i="9"/>
  <c r="J119" i="9"/>
  <c r="J120" i="9"/>
  <c r="J121" i="9"/>
  <c r="J122" i="9"/>
  <c r="J123" i="9"/>
  <c r="J124" i="9"/>
  <c r="J125" i="9"/>
  <c r="J126" i="9"/>
  <c r="J127" i="9"/>
  <c r="J128" i="9"/>
  <c r="J129" i="9"/>
  <c r="J130" i="9"/>
  <c r="J135" i="9"/>
  <c r="J146" i="9"/>
  <c r="J145" i="9"/>
  <c r="J144" i="9"/>
  <c r="J143" i="9"/>
  <c r="J142" i="9"/>
  <c r="J141" i="9"/>
  <c r="J140" i="9"/>
  <c r="J139" i="9"/>
  <c r="J138" i="9"/>
  <c r="J137" i="9"/>
  <c r="J136" i="9"/>
  <c r="D75" i="9"/>
  <c r="D64" i="9"/>
  <c r="D59" i="9"/>
  <c r="D54" i="9"/>
  <c r="D13" i="9"/>
  <c r="D17" i="9"/>
  <c r="D26" i="9"/>
  <c r="Q40" i="3"/>
  <c r="P40" i="3"/>
  <c r="N40" i="3"/>
  <c r="O40" i="3"/>
  <c r="M40" i="3"/>
  <c r="O30" i="3"/>
  <c r="P30" i="3"/>
  <c r="M30" i="3"/>
  <c r="N27" i="3"/>
  <c r="O27" i="3"/>
  <c r="P27" i="3"/>
  <c r="M27" i="3"/>
  <c r="N19" i="3"/>
  <c r="O19" i="3"/>
  <c r="O15" i="3" s="1"/>
  <c r="P19" i="3"/>
  <c r="M19" i="3"/>
  <c r="M15" i="3" s="1"/>
  <c r="P15" i="3"/>
  <c r="N7" i="3"/>
  <c r="O7" i="3"/>
  <c r="P7" i="3"/>
  <c r="M7" i="3"/>
  <c r="L40" i="3"/>
  <c r="L30" i="3"/>
  <c r="L27" i="3"/>
  <c r="L8" i="3"/>
  <c r="L9" i="3"/>
  <c r="L10" i="3"/>
  <c r="L11" i="3"/>
  <c r="L12" i="3"/>
  <c r="L13" i="3"/>
  <c r="L14" i="3"/>
  <c r="L16" i="3"/>
  <c r="L17" i="3"/>
  <c r="L18" i="3"/>
  <c r="L20" i="3"/>
  <c r="L21" i="3"/>
  <c r="L22" i="3"/>
  <c r="L23" i="3"/>
  <c r="L24" i="3"/>
  <c r="L25" i="3"/>
  <c r="L26" i="3"/>
  <c r="L28" i="3"/>
  <c r="L29" i="3"/>
  <c r="L31" i="3"/>
  <c r="L32" i="3"/>
  <c r="L33" i="3"/>
  <c r="L34" i="3"/>
  <c r="L35" i="3"/>
  <c r="L37" i="3"/>
  <c r="L38" i="3"/>
  <c r="L39" i="3"/>
  <c r="L41" i="3"/>
  <c r="L42" i="3"/>
  <c r="L43" i="3"/>
  <c r="L44" i="3"/>
  <c r="L45" i="3"/>
  <c r="L47" i="3"/>
  <c r="L48" i="3"/>
  <c r="L49" i="3"/>
  <c r="L50" i="3"/>
  <c r="L51" i="3"/>
  <c r="L52" i="3"/>
  <c r="L53" i="3"/>
  <c r="I19" i="3"/>
  <c r="J19" i="3"/>
  <c r="K19" i="3"/>
  <c r="H19" i="3"/>
  <c r="L19" i="3" s="1"/>
  <c r="I15" i="3"/>
  <c r="L15" i="3" s="1"/>
  <c r="J15" i="3"/>
  <c r="K15" i="3"/>
  <c r="H15" i="3"/>
  <c r="H7" i="3"/>
  <c r="D40" i="3"/>
  <c r="E40" i="3"/>
  <c r="F40" i="3"/>
  <c r="C40" i="3"/>
  <c r="D27" i="3"/>
  <c r="E27" i="3"/>
  <c r="F27" i="3"/>
  <c r="C27" i="3"/>
  <c r="D30" i="3"/>
  <c r="E30" i="3"/>
  <c r="F30" i="3"/>
  <c r="C30" i="3"/>
  <c r="G30" i="3" s="1"/>
  <c r="D19" i="3"/>
  <c r="E19" i="3"/>
  <c r="F19" i="3"/>
  <c r="C19" i="3"/>
  <c r="D15" i="3"/>
  <c r="E15" i="3"/>
  <c r="F15" i="3"/>
  <c r="C15" i="3"/>
  <c r="I7" i="3"/>
  <c r="J7" i="3"/>
  <c r="K7" i="3"/>
  <c r="G8" i="3"/>
  <c r="G9" i="3"/>
  <c r="G10" i="3"/>
  <c r="G11" i="3"/>
  <c r="G12" i="3"/>
  <c r="G13" i="3"/>
  <c r="G14" i="3"/>
  <c r="G16" i="3"/>
  <c r="G17" i="3"/>
  <c r="G18" i="3"/>
  <c r="G20" i="3"/>
  <c r="G21" i="3"/>
  <c r="G22" i="3"/>
  <c r="G23" i="3"/>
  <c r="G24" i="3"/>
  <c r="G25" i="3"/>
  <c r="G26" i="3"/>
  <c r="G28" i="3"/>
  <c r="G29" i="3"/>
  <c r="G31" i="3"/>
  <c r="G32" i="3"/>
  <c r="G33" i="3"/>
  <c r="G34" i="3"/>
  <c r="G35" i="3"/>
  <c r="G36" i="3"/>
  <c r="G37" i="3"/>
  <c r="G38" i="3"/>
  <c r="G39" i="3"/>
  <c r="G40" i="3"/>
  <c r="G41" i="3"/>
  <c r="G42" i="3"/>
  <c r="G43" i="3"/>
  <c r="G44" i="3"/>
  <c r="G45" i="3"/>
  <c r="G46" i="3"/>
  <c r="G47" i="3"/>
  <c r="G48" i="3"/>
  <c r="G49" i="3"/>
  <c r="G50" i="3"/>
  <c r="G51" i="3"/>
  <c r="G52" i="3"/>
  <c r="G53" i="3"/>
  <c r="D7" i="3"/>
  <c r="E7" i="3"/>
  <c r="F7" i="3"/>
  <c r="C7" i="3"/>
  <c r="G7" i="3" s="1"/>
  <c r="F14" i="8"/>
  <c r="H14" i="8" s="1"/>
  <c r="H13" i="8"/>
  <c r="C13" i="8" s="1"/>
  <c r="E13" i="8"/>
  <c r="H12" i="8"/>
  <c r="C12" i="8" s="1"/>
  <c r="G12" i="8"/>
  <c r="E12" i="8"/>
  <c r="H11" i="8"/>
  <c r="C11" i="8" s="1"/>
  <c r="H10" i="8"/>
  <c r="C10" i="8" s="1"/>
  <c r="G10" i="8"/>
  <c r="E10" i="8"/>
  <c r="H9" i="8"/>
  <c r="C9" i="8" s="1"/>
  <c r="H8" i="8"/>
  <c r="C8" i="8" s="1"/>
  <c r="G8" i="8"/>
  <c r="E8" i="8"/>
  <c r="H7" i="8"/>
  <c r="C7" i="8" s="1"/>
  <c r="H6" i="8"/>
  <c r="C6" i="8" s="1"/>
  <c r="G6" i="8"/>
  <c r="E6" i="8"/>
  <c r="H5" i="8"/>
  <c r="C5" i="8" s="1"/>
  <c r="H4" i="8"/>
  <c r="C4" i="8" s="1"/>
  <c r="G4" i="8"/>
  <c r="E4" i="8"/>
  <c r="R43" i="12" l="1"/>
  <c r="R39" i="12"/>
  <c r="R15" i="12"/>
  <c r="R11" i="12"/>
  <c r="R7" i="12"/>
  <c r="T11" i="12"/>
  <c r="U11" i="12" s="1"/>
  <c r="X11" i="12"/>
  <c r="V53" i="12"/>
  <c r="V49" i="12"/>
  <c r="V45" i="12"/>
  <c r="V41" i="12"/>
  <c r="V37" i="12"/>
  <c r="V33" i="12"/>
  <c r="V29" i="12"/>
  <c r="V25" i="12"/>
  <c r="V21" i="12"/>
  <c r="V17" i="12"/>
  <c r="V9" i="12"/>
  <c r="C81" i="16"/>
  <c r="F80" i="16"/>
  <c r="K80" i="16"/>
  <c r="D77" i="9"/>
  <c r="L51" i="12"/>
  <c r="R51" i="12"/>
  <c r="L35" i="12"/>
  <c r="R35" i="12"/>
  <c r="L23" i="12"/>
  <c r="R23" i="12"/>
  <c r="L19" i="12"/>
  <c r="R19" i="12"/>
  <c r="G48" i="12"/>
  <c r="T48" i="12"/>
  <c r="G40" i="12"/>
  <c r="T40" i="12"/>
  <c r="G32" i="12"/>
  <c r="T32" i="12"/>
  <c r="G24" i="12"/>
  <c r="T24" i="12"/>
  <c r="X48" i="12"/>
  <c r="X40" i="12"/>
  <c r="X32" i="12"/>
  <c r="X24" i="12"/>
  <c r="X8" i="12"/>
  <c r="L6" i="12"/>
  <c r="R6" i="12"/>
  <c r="L50" i="12"/>
  <c r="R50" i="12"/>
  <c r="L46" i="12"/>
  <c r="R46" i="12"/>
  <c r="L42" i="12"/>
  <c r="R42" i="12"/>
  <c r="L38" i="12"/>
  <c r="R38" i="12"/>
  <c r="L34" i="12"/>
  <c r="R34" i="12"/>
  <c r="L30" i="12"/>
  <c r="R30" i="12"/>
  <c r="L26" i="12"/>
  <c r="R26" i="12"/>
  <c r="L22" i="12"/>
  <c r="R22" i="12"/>
  <c r="L18" i="12"/>
  <c r="R18" i="12"/>
  <c r="L14" i="12"/>
  <c r="R14" i="12"/>
  <c r="L10" i="12"/>
  <c r="R10" i="12"/>
  <c r="T14" i="12"/>
  <c r="U14" i="12" s="1"/>
  <c r="V11" i="12"/>
  <c r="W11" i="12" s="1"/>
  <c r="X14" i="12"/>
  <c r="G6" i="12"/>
  <c r="T6" i="12"/>
  <c r="U6" i="12" s="1"/>
  <c r="G51" i="12"/>
  <c r="T51" i="12"/>
  <c r="U51" i="12" s="1"/>
  <c r="G47" i="12"/>
  <c r="T47" i="12"/>
  <c r="G43" i="12"/>
  <c r="T43" i="12"/>
  <c r="U43" i="12" s="1"/>
  <c r="G39" i="12"/>
  <c r="T39" i="12"/>
  <c r="U39" i="12" s="1"/>
  <c r="G35" i="12"/>
  <c r="T35" i="12"/>
  <c r="U35" i="12" s="1"/>
  <c r="G31" i="12"/>
  <c r="T31" i="12"/>
  <c r="G27" i="12"/>
  <c r="T27" i="12"/>
  <c r="G23" i="12"/>
  <c r="T23" i="12"/>
  <c r="U23" i="12" s="1"/>
  <c r="G19" i="12"/>
  <c r="T19" i="12"/>
  <c r="U19" i="12" s="1"/>
  <c r="G15" i="12"/>
  <c r="T15" i="12"/>
  <c r="U15" i="12" s="1"/>
  <c r="G8" i="12"/>
  <c r="T8" i="12"/>
  <c r="V52" i="12"/>
  <c r="V48" i="12"/>
  <c r="W48" i="12" s="1"/>
  <c r="V44" i="12"/>
  <c r="V40" i="12"/>
  <c r="W40" i="12" s="1"/>
  <c r="V36" i="12"/>
  <c r="V32" i="12"/>
  <c r="W32" i="12" s="1"/>
  <c r="V28" i="12"/>
  <c r="V24" i="12"/>
  <c r="W24" i="12" s="1"/>
  <c r="V20" i="12"/>
  <c r="V16" i="12"/>
  <c r="V8" i="12"/>
  <c r="W8" i="12" s="1"/>
  <c r="X51" i="12"/>
  <c r="X47" i="12"/>
  <c r="X43" i="12"/>
  <c r="X39" i="12"/>
  <c r="X35" i="12"/>
  <c r="X31" i="12"/>
  <c r="X27" i="12"/>
  <c r="X23" i="12"/>
  <c r="X19" i="12"/>
  <c r="X15" i="12"/>
  <c r="X7" i="12"/>
  <c r="L47" i="12"/>
  <c r="R47" i="12"/>
  <c r="L31" i="12"/>
  <c r="R31" i="12"/>
  <c r="L27" i="12"/>
  <c r="R27" i="12"/>
  <c r="V12" i="12"/>
  <c r="G52" i="12"/>
  <c r="T52" i="12"/>
  <c r="G44" i="12"/>
  <c r="T44" i="12"/>
  <c r="G36" i="12"/>
  <c r="T36" i="12"/>
  <c r="G28" i="12"/>
  <c r="T28" i="12"/>
  <c r="G20" i="12"/>
  <c r="T20" i="12"/>
  <c r="G16" i="12"/>
  <c r="T16" i="12"/>
  <c r="G9" i="12"/>
  <c r="T9" i="12"/>
  <c r="X52" i="12"/>
  <c r="Y52" i="12" s="1"/>
  <c r="X44" i="12"/>
  <c r="Y44" i="12" s="1"/>
  <c r="X36" i="12"/>
  <c r="Y36" i="12" s="1"/>
  <c r="X28" i="12"/>
  <c r="Y28" i="12" s="1"/>
  <c r="X20" i="12"/>
  <c r="Y20" i="12" s="1"/>
  <c r="X16" i="12"/>
  <c r="Y16" i="12" s="1"/>
  <c r="L53" i="12"/>
  <c r="R53" i="12"/>
  <c r="L49" i="12"/>
  <c r="R49" i="12"/>
  <c r="L45" i="12"/>
  <c r="R45" i="12"/>
  <c r="L41" i="12"/>
  <c r="R41" i="12"/>
  <c r="L37" i="12"/>
  <c r="R37" i="12"/>
  <c r="L33" i="12"/>
  <c r="R33" i="12"/>
  <c r="L29" i="12"/>
  <c r="R29" i="12"/>
  <c r="L25" i="12"/>
  <c r="R25" i="12"/>
  <c r="L21" i="12"/>
  <c r="R21" i="12"/>
  <c r="L17" i="12"/>
  <c r="R17" i="12"/>
  <c r="L13" i="12"/>
  <c r="R13" i="12"/>
  <c r="L9" i="12"/>
  <c r="R9" i="12"/>
  <c r="T13" i="12"/>
  <c r="U13" i="12" s="1"/>
  <c r="V14" i="12"/>
  <c r="W14" i="12" s="1"/>
  <c r="X13" i="12"/>
  <c r="V6" i="12"/>
  <c r="W6" i="12" s="1"/>
  <c r="G50" i="12"/>
  <c r="T50" i="12"/>
  <c r="U50" i="12" s="1"/>
  <c r="G46" i="12"/>
  <c r="T46" i="12"/>
  <c r="U46" i="12" s="1"/>
  <c r="G42" i="12"/>
  <c r="T42" i="12"/>
  <c r="U42" i="12" s="1"/>
  <c r="G38" i="12"/>
  <c r="T38" i="12"/>
  <c r="U38" i="12" s="1"/>
  <c r="G34" i="12"/>
  <c r="T34" i="12"/>
  <c r="U34" i="12" s="1"/>
  <c r="G30" i="12"/>
  <c r="T30" i="12"/>
  <c r="U30" i="12" s="1"/>
  <c r="G26" i="12"/>
  <c r="T26" i="12"/>
  <c r="U26" i="12" s="1"/>
  <c r="G22" i="12"/>
  <c r="T22" i="12"/>
  <c r="U22" i="12" s="1"/>
  <c r="G18" i="12"/>
  <c r="T18" i="12"/>
  <c r="U18" i="12" s="1"/>
  <c r="G7" i="12"/>
  <c r="T7" i="12"/>
  <c r="U7" i="12" s="1"/>
  <c r="V51" i="12"/>
  <c r="W51" i="12" s="1"/>
  <c r="V47" i="12"/>
  <c r="W47" i="12" s="1"/>
  <c r="V43" i="12"/>
  <c r="W43" i="12" s="1"/>
  <c r="V39" i="12"/>
  <c r="W39" i="12" s="1"/>
  <c r="V35" i="12"/>
  <c r="W35" i="12" s="1"/>
  <c r="V31" i="12"/>
  <c r="W31" i="12" s="1"/>
  <c r="V27" i="12"/>
  <c r="W27" i="12" s="1"/>
  <c r="V23" i="12"/>
  <c r="W23" i="12" s="1"/>
  <c r="V19" i="12"/>
  <c r="W19" i="12" s="1"/>
  <c r="V15" i="12"/>
  <c r="W15" i="12" s="1"/>
  <c r="V7" i="12"/>
  <c r="W7" i="12" s="1"/>
  <c r="X50" i="12"/>
  <c r="X46" i="12"/>
  <c r="X42" i="12"/>
  <c r="X38" i="12"/>
  <c r="X34" i="12"/>
  <c r="X30" i="12"/>
  <c r="X26" i="12"/>
  <c r="X22" i="12"/>
  <c r="X18" i="12"/>
  <c r="X10" i="12"/>
  <c r="L52" i="12"/>
  <c r="R52" i="12"/>
  <c r="L48" i="12"/>
  <c r="R48" i="12"/>
  <c r="L44" i="12"/>
  <c r="R44" i="12"/>
  <c r="L40" i="12"/>
  <c r="R40" i="12"/>
  <c r="L36" i="12"/>
  <c r="R36" i="12"/>
  <c r="L32" i="12"/>
  <c r="R32" i="12"/>
  <c r="L28" i="12"/>
  <c r="R28" i="12"/>
  <c r="L24" i="12"/>
  <c r="R24" i="12"/>
  <c r="L20" i="12"/>
  <c r="R20" i="12"/>
  <c r="L16" i="12"/>
  <c r="R16" i="12"/>
  <c r="L12" i="12"/>
  <c r="R12" i="12"/>
  <c r="L8" i="12"/>
  <c r="R8" i="12"/>
  <c r="T12" i="12"/>
  <c r="U12" i="12" s="1"/>
  <c r="V13" i="12"/>
  <c r="W13" i="12" s="1"/>
  <c r="X12" i="12"/>
  <c r="Y12" i="12" s="1"/>
  <c r="X6" i="12"/>
  <c r="Y6" i="12" s="1"/>
  <c r="G49" i="12"/>
  <c r="T49" i="12"/>
  <c r="U49" i="12" s="1"/>
  <c r="G45" i="12"/>
  <c r="T45" i="12"/>
  <c r="U45" i="12" s="1"/>
  <c r="G41" i="12"/>
  <c r="T41" i="12"/>
  <c r="U41" i="12" s="1"/>
  <c r="G37" i="12"/>
  <c r="T37" i="12"/>
  <c r="U37" i="12" s="1"/>
  <c r="G33" i="12"/>
  <c r="T33" i="12"/>
  <c r="U33" i="12" s="1"/>
  <c r="G29" i="12"/>
  <c r="T29" i="12"/>
  <c r="U29" i="12" s="1"/>
  <c r="G25" i="12"/>
  <c r="T25" i="12"/>
  <c r="U25" i="12" s="1"/>
  <c r="G21" i="12"/>
  <c r="T21" i="12"/>
  <c r="U21" i="12" s="1"/>
  <c r="G17" i="12"/>
  <c r="T17" i="12"/>
  <c r="U17" i="12" s="1"/>
  <c r="G10" i="12"/>
  <c r="T10" i="12"/>
  <c r="U10" i="12" s="1"/>
  <c r="G53" i="12"/>
  <c r="T53" i="12"/>
  <c r="U53" i="12" s="1"/>
  <c r="V50" i="12"/>
  <c r="W50" i="12" s="1"/>
  <c r="V46" i="12"/>
  <c r="W46" i="12" s="1"/>
  <c r="V42" i="12"/>
  <c r="W42" i="12" s="1"/>
  <c r="V38" i="12"/>
  <c r="W38" i="12" s="1"/>
  <c r="V34" i="12"/>
  <c r="W34" i="12" s="1"/>
  <c r="V30" i="12"/>
  <c r="W30" i="12" s="1"/>
  <c r="V26" i="12"/>
  <c r="W26" i="12" s="1"/>
  <c r="V22" i="12"/>
  <c r="W22" i="12" s="1"/>
  <c r="V18" i="12"/>
  <c r="W18" i="12" s="1"/>
  <c r="V10" i="12"/>
  <c r="W10" i="12" s="1"/>
  <c r="X53" i="12"/>
  <c r="Y53" i="12" s="1"/>
  <c r="X49" i="12"/>
  <c r="Y49" i="12" s="1"/>
  <c r="X45" i="12"/>
  <c r="Y45" i="12" s="1"/>
  <c r="X41" i="12"/>
  <c r="Y41" i="12" s="1"/>
  <c r="X37" i="12"/>
  <c r="Y37" i="12" s="1"/>
  <c r="X33" i="12"/>
  <c r="Y33" i="12" s="1"/>
  <c r="X29" i="12"/>
  <c r="Y29" i="12" s="1"/>
  <c r="X25" i="12"/>
  <c r="Y25" i="12" s="1"/>
  <c r="X21" i="12"/>
  <c r="Y21" i="12" s="1"/>
  <c r="X17" i="12"/>
  <c r="Y17" i="12" s="1"/>
  <c r="X9" i="12"/>
  <c r="Y9" i="12" s="1"/>
  <c r="Q7" i="12"/>
  <c r="D26" i="16"/>
  <c r="F26" i="16" s="1"/>
  <c r="C25" i="16"/>
  <c r="E25" i="16" s="1"/>
  <c r="L43" i="12"/>
  <c r="L39" i="12"/>
  <c r="L15" i="12"/>
  <c r="L11" i="12"/>
  <c r="L7" i="12"/>
  <c r="M30" i="5"/>
  <c r="G40" i="5"/>
  <c r="G30" i="5"/>
  <c r="Q30" i="5"/>
  <c r="Q27" i="5"/>
  <c r="G19" i="5"/>
  <c r="Q19" i="5"/>
  <c r="G27" i="5"/>
  <c r="L19" i="5"/>
  <c r="Q15" i="5"/>
  <c r="G7" i="5"/>
  <c r="Q7" i="5"/>
  <c r="L15" i="5"/>
  <c r="G15" i="5"/>
  <c r="L7" i="5"/>
  <c r="Q19" i="3"/>
  <c r="Q27" i="3"/>
  <c r="L7" i="3"/>
  <c r="Q7" i="3"/>
  <c r="G15" i="3"/>
  <c r="N15" i="3"/>
  <c r="Q15" i="3" s="1"/>
  <c r="G27" i="3"/>
  <c r="G19" i="3"/>
  <c r="E14" i="8"/>
  <c r="C14" i="8"/>
  <c r="E5" i="8"/>
  <c r="E7" i="8"/>
  <c r="E9" i="8"/>
  <c r="E11" i="8"/>
  <c r="G5" i="8"/>
  <c r="G7" i="8"/>
  <c r="G9" i="8"/>
  <c r="G11" i="8"/>
  <c r="G13" i="8"/>
  <c r="G14" i="8"/>
  <c r="R8" i="3"/>
  <c r="R9" i="3"/>
  <c r="R10" i="3"/>
  <c r="R11" i="3"/>
  <c r="R12" i="3"/>
  <c r="R13" i="3"/>
  <c r="R14" i="3"/>
  <c r="R16" i="3"/>
  <c r="R17" i="3"/>
  <c r="R18" i="3"/>
  <c r="R20" i="3"/>
  <c r="R21" i="3"/>
  <c r="R22" i="3"/>
  <c r="R23" i="3"/>
  <c r="R24" i="3"/>
  <c r="R25" i="3"/>
  <c r="R26" i="3"/>
  <c r="R28" i="3"/>
  <c r="R29" i="3"/>
  <c r="R31" i="3"/>
  <c r="R32" i="3"/>
  <c r="R33" i="3"/>
  <c r="R34" i="3"/>
  <c r="R35" i="3"/>
  <c r="R37" i="3"/>
  <c r="R38" i="3"/>
  <c r="R39" i="3"/>
  <c r="R41" i="3"/>
  <c r="R42" i="3"/>
  <c r="R43" i="3"/>
  <c r="R44" i="3"/>
  <c r="R45" i="3"/>
  <c r="R47" i="3"/>
  <c r="R48" i="3"/>
  <c r="R49" i="3"/>
  <c r="R50" i="3"/>
  <c r="R51" i="3"/>
  <c r="R52" i="3"/>
  <c r="R53" i="3"/>
  <c r="N37" i="3"/>
  <c r="T37" i="3" s="1"/>
  <c r="U37" i="3" s="1"/>
  <c r="Q8" i="3"/>
  <c r="Q9" i="3"/>
  <c r="Q10" i="3"/>
  <c r="Q11" i="3"/>
  <c r="Q12" i="3"/>
  <c r="Q13" i="3"/>
  <c r="Q14" i="3"/>
  <c r="Q16" i="3"/>
  <c r="Q17" i="3"/>
  <c r="Q18" i="3"/>
  <c r="Q20" i="3"/>
  <c r="Q21" i="3"/>
  <c r="Q22" i="3"/>
  <c r="Q23" i="3"/>
  <c r="Q24" i="3"/>
  <c r="Q25" i="3"/>
  <c r="Q26" i="3"/>
  <c r="Q28" i="3"/>
  <c r="Q29" i="3"/>
  <c r="Q31" i="3"/>
  <c r="Q32" i="3"/>
  <c r="Q33" i="3"/>
  <c r="Q34" i="3"/>
  <c r="Q35" i="3"/>
  <c r="Q38" i="3"/>
  <c r="Q39" i="3"/>
  <c r="Q41" i="3"/>
  <c r="Q42" i="3"/>
  <c r="Q43" i="3"/>
  <c r="Q44" i="3"/>
  <c r="Q45" i="3"/>
  <c r="Q47" i="3"/>
  <c r="Q48" i="3"/>
  <c r="Q49" i="3"/>
  <c r="Q50" i="3"/>
  <c r="Q51" i="3"/>
  <c r="Q52" i="3"/>
  <c r="Q53" i="3"/>
  <c r="Q6" i="3"/>
  <c r="L6" i="3"/>
  <c r="G6" i="3"/>
  <c r="X8" i="3"/>
  <c r="X9" i="3"/>
  <c r="Y9" i="3" s="1"/>
  <c r="X10" i="3"/>
  <c r="X11" i="3"/>
  <c r="X12" i="3"/>
  <c r="X13" i="3"/>
  <c r="X14" i="3"/>
  <c r="X16" i="3"/>
  <c r="X17" i="3"/>
  <c r="X18" i="3"/>
  <c r="Y18" i="3" s="1"/>
  <c r="X20" i="3"/>
  <c r="X21" i="3"/>
  <c r="X22" i="3"/>
  <c r="Y22" i="3" s="1"/>
  <c r="X23" i="3"/>
  <c r="X24" i="3"/>
  <c r="X25" i="3"/>
  <c r="X26" i="3"/>
  <c r="X28" i="3"/>
  <c r="Y28" i="3" s="1"/>
  <c r="X29" i="3"/>
  <c r="X31" i="3"/>
  <c r="X32" i="3"/>
  <c r="Y32" i="3" s="1"/>
  <c r="X33" i="3"/>
  <c r="X34" i="3"/>
  <c r="X35" i="3"/>
  <c r="X37" i="3"/>
  <c r="X38" i="3"/>
  <c r="X39" i="3"/>
  <c r="X41" i="3"/>
  <c r="X42" i="3"/>
  <c r="X43" i="3"/>
  <c r="X44" i="3"/>
  <c r="X45" i="3"/>
  <c r="X47" i="3"/>
  <c r="X48" i="3"/>
  <c r="X49" i="3"/>
  <c r="X50" i="3"/>
  <c r="X51" i="3"/>
  <c r="X52" i="3"/>
  <c r="X53" i="3"/>
  <c r="V8" i="3"/>
  <c r="V9" i="3"/>
  <c r="V10" i="3"/>
  <c r="V11" i="3"/>
  <c r="V12" i="3"/>
  <c r="V13" i="3"/>
  <c r="V14" i="3"/>
  <c r="V16" i="3"/>
  <c r="V17" i="3"/>
  <c r="W17" i="3" s="1"/>
  <c r="V18" i="3"/>
  <c r="V20" i="3"/>
  <c r="V21" i="3"/>
  <c r="V22" i="3"/>
  <c r="V23" i="3"/>
  <c r="V24" i="3"/>
  <c r="V25" i="3"/>
  <c r="V26" i="3"/>
  <c r="V28" i="3"/>
  <c r="V29" i="3"/>
  <c r="V31" i="3"/>
  <c r="V32" i="3"/>
  <c r="V33" i="3"/>
  <c r="V35" i="3"/>
  <c r="V37" i="3"/>
  <c r="V38" i="3"/>
  <c r="W38" i="3" s="1"/>
  <c r="V39" i="3"/>
  <c r="V41" i="3"/>
  <c r="V42" i="3"/>
  <c r="V43" i="3"/>
  <c r="V44" i="3"/>
  <c r="V45" i="3"/>
  <c r="V47" i="3"/>
  <c r="V48" i="3"/>
  <c r="W48" i="3" s="1"/>
  <c r="V49" i="3"/>
  <c r="V50" i="3"/>
  <c r="V51" i="3"/>
  <c r="V52" i="3"/>
  <c r="V53" i="3"/>
  <c r="T8" i="3"/>
  <c r="T9" i="3"/>
  <c r="T10" i="3"/>
  <c r="T11" i="3"/>
  <c r="T12" i="3"/>
  <c r="U12" i="3" s="1"/>
  <c r="T13" i="3"/>
  <c r="T14" i="3"/>
  <c r="T16" i="3"/>
  <c r="T17" i="3"/>
  <c r="T18" i="3"/>
  <c r="T20" i="3"/>
  <c r="T21" i="3"/>
  <c r="T22" i="3"/>
  <c r="U22" i="3" s="1"/>
  <c r="T23" i="3"/>
  <c r="T24" i="3"/>
  <c r="T25" i="3"/>
  <c r="T26" i="3"/>
  <c r="T28" i="3"/>
  <c r="T29" i="3"/>
  <c r="T31" i="3"/>
  <c r="T32" i="3"/>
  <c r="U32" i="3" s="1"/>
  <c r="T33" i="3"/>
  <c r="T35" i="3"/>
  <c r="T38" i="3"/>
  <c r="T39" i="3"/>
  <c r="T41" i="3"/>
  <c r="T42" i="3"/>
  <c r="U42" i="3" s="1"/>
  <c r="T43" i="3"/>
  <c r="T44" i="3"/>
  <c r="T45" i="3"/>
  <c r="T47" i="3"/>
  <c r="T48" i="3"/>
  <c r="T49" i="3"/>
  <c r="T50" i="3"/>
  <c r="T51" i="3"/>
  <c r="T52" i="3"/>
  <c r="T53" i="3"/>
  <c r="X6" i="3"/>
  <c r="V6" i="3"/>
  <c r="T6" i="3"/>
  <c r="R6" i="3"/>
  <c r="V34" i="3"/>
  <c r="T34" i="3"/>
  <c r="U34" i="3" s="1"/>
  <c r="Y10" i="12" l="1"/>
  <c r="Y18" i="12"/>
  <c r="Y22" i="12"/>
  <c r="Y26" i="12"/>
  <c r="Y30" i="12"/>
  <c r="Y34" i="12"/>
  <c r="Y38" i="12"/>
  <c r="Y42" i="12"/>
  <c r="Y46" i="12"/>
  <c r="Y50" i="12"/>
  <c r="Y13" i="12"/>
  <c r="U9" i="12"/>
  <c r="U16" i="12"/>
  <c r="U20" i="12"/>
  <c r="U28" i="12"/>
  <c r="U36" i="12"/>
  <c r="U44" i="12"/>
  <c r="U52" i="12"/>
  <c r="W12" i="12"/>
  <c r="Y7" i="12"/>
  <c r="Y15" i="12"/>
  <c r="Y19" i="12"/>
  <c r="Y23" i="12"/>
  <c r="Y27" i="12"/>
  <c r="Y31" i="12"/>
  <c r="Y35" i="12"/>
  <c r="Y39" i="12"/>
  <c r="Y43" i="12"/>
  <c r="Y47" i="12"/>
  <c r="Y51" i="12"/>
  <c r="W16" i="12"/>
  <c r="W20" i="12"/>
  <c r="W28" i="12"/>
  <c r="W36" i="12"/>
  <c r="W44" i="12"/>
  <c r="W52" i="12"/>
  <c r="U8" i="12"/>
  <c r="U27" i="12"/>
  <c r="U31" i="12"/>
  <c r="U47" i="12"/>
  <c r="Y14" i="12"/>
  <c r="Y8" i="12"/>
  <c r="Y24" i="12"/>
  <c r="Y32" i="12"/>
  <c r="Y40" i="12"/>
  <c r="Y48" i="12"/>
  <c r="U24" i="12"/>
  <c r="U32" i="12"/>
  <c r="U40" i="12"/>
  <c r="U48" i="12"/>
  <c r="W9" i="12"/>
  <c r="W17" i="12"/>
  <c r="W21" i="12"/>
  <c r="W25" i="12"/>
  <c r="W29" i="12"/>
  <c r="W33" i="12"/>
  <c r="W37" i="12"/>
  <c r="W41" i="12"/>
  <c r="W45" i="12"/>
  <c r="W49" i="12"/>
  <c r="W53" i="12"/>
  <c r="Y11" i="12"/>
  <c r="F81" i="16"/>
  <c r="F91" i="16"/>
  <c r="C26" i="16"/>
  <c r="E26" i="16" s="1"/>
  <c r="D27" i="16"/>
  <c r="F27" i="16" s="1"/>
  <c r="U16" i="3"/>
  <c r="Y12" i="3"/>
  <c r="U24" i="3"/>
  <c r="U47" i="3"/>
  <c r="U45" i="3"/>
  <c r="U44" i="3"/>
  <c r="U23" i="3"/>
  <c r="U33" i="3"/>
  <c r="Q37" i="3"/>
  <c r="N30" i="3"/>
  <c r="Q30" i="3" s="1"/>
  <c r="Y6" i="3"/>
  <c r="U43" i="3"/>
  <c r="W44" i="3"/>
  <c r="W23" i="3"/>
  <c r="Y42" i="3"/>
  <c r="W33" i="3"/>
  <c r="W39" i="3"/>
  <c r="W8" i="3"/>
  <c r="W43" i="3"/>
  <c r="W32" i="3"/>
  <c r="W42" i="3"/>
  <c r="W41" i="3"/>
  <c r="W29" i="3"/>
  <c r="W20" i="3"/>
  <c r="W10" i="3"/>
  <c r="Y48" i="3"/>
  <c r="Y38" i="3"/>
  <c r="W28" i="3"/>
  <c r="W22" i="3"/>
  <c r="W12" i="3"/>
  <c r="Y41" i="3"/>
  <c r="Y31" i="3"/>
  <c r="Y11" i="3"/>
  <c r="W31" i="3"/>
  <c r="W11" i="3"/>
  <c r="Y39" i="3"/>
  <c r="Y29" i="3"/>
  <c r="Y20" i="3"/>
  <c r="Y10" i="3"/>
  <c r="W18" i="3"/>
  <c r="W9" i="3"/>
  <c r="Y47" i="3"/>
  <c r="Y37" i="3"/>
  <c r="Y17" i="3"/>
  <c r="Y24" i="3"/>
  <c r="Y45" i="3"/>
  <c r="Y35" i="3"/>
  <c r="Y16" i="3"/>
  <c r="Y14" i="3"/>
  <c r="W34" i="3"/>
  <c r="Y8" i="3"/>
  <c r="U31" i="3"/>
  <c r="U29" i="3"/>
  <c r="U11" i="3"/>
  <c r="U20" i="3"/>
  <c r="U18" i="3"/>
  <c r="W47" i="3"/>
  <c r="W16" i="3"/>
  <c r="Y44" i="3"/>
  <c r="Y34" i="3"/>
  <c r="U41" i="3"/>
  <c r="U10" i="3"/>
  <c r="U6" i="3"/>
  <c r="U39" i="3"/>
  <c r="U28" i="3"/>
  <c r="U9" i="3"/>
  <c r="W37" i="3"/>
  <c r="W6" i="3"/>
  <c r="U48" i="3"/>
  <c r="U17" i="3"/>
  <c r="U8" i="3"/>
  <c r="W45" i="3"/>
  <c r="W35" i="3"/>
  <c r="W24" i="3"/>
  <c r="W14" i="3"/>
  <c r="Y43" i="3"/>
  <c r="Y33" i="3"/>
  <c r="Y23" i="3"/>
  <c r="U38" i="3"/>
  <c r="U35" i="3"/>
  <c r="U14" i="3"/>
  <c r="K81" i="16" l="1"/>
  <c r="D28" i="16"/>
  <c r="C27" i="16"/>
  <c r="E27" i="16" s="1"/>
  <c r="E92" i="16" l="1"/>
  <c r="D92" i="16"/>
  <c r="I82" i="16"/>
  <c r="J82" i="16"/>
  <c r="C28" i="16"/>
  <c r="F28" i="16"/>
  <c r="D29" i="16"/>
  <c r="F92" i="16" l="1"/>
  <c r="E28" i="16"/>
  <c r="C29" i="16"/>
  <c r="F29" i="16"/>
  <c r="D30" i="16"/>
  <c r="F30" i="16" l="1"/>
  <c r="D31" i="16"/>
  <c r="E29" i="16"/>
  <c r="C30" i="16"/>
  <c r="E30" i="16" l="1"/>
  <c r="D32" i="16"/>
  <c r="F31" i="16"/>
  <c r="E29" i="19" l="1"/>
  <c r="F32" i="16"/>
  <c r="D33" i="16"/>
  <c r="C32" i="16"/>
  <c r="E31" i="16"/>
  <c r="E27" i="19" l="1"/>
  <c r="E25" i="19"/>
  <c r="E26" i="19"/>
  <c r="C33" i="16"/>
  <c r="E32" i="16"/>
  <c r="D34" i="16"/>
  <c r="F33" i="16"/>
  <c r="E33" i="19" l="1"/>
  <c r="F34" i="16"/>
  <c r="D35" i="16"/>
  <c r="E33" i="16"/>
  <c r="C34" i="16"/>
  <c r="C35" i="16" l="1"/>
  <c r="E34" i="16"/>
  <c r="D36" i="16"/>
  <c r="F35" i="16"/>
  <c r="F36" i="16" l="1"/>
  <c r="D37" i="16"/>
  <c r="C36" i="16"/>
  <c r="E35" i="16"/>
  <c r="E36" i="16" l="1"/>
  <c r="C37" i="16"/>
  <c r="D38" i="16"/>
  <c r="F37" i="16"/>
  <c r="D39" i="16" l="1"/>
  <c r="F38" i="16"/>
  <c r="E37" i="16"/>
  <c r="C38" i="16"/>
  <c r="C39" i="16" l="1"/>
  <c r="E38" i="16"/>
  <c r="D40" i="16"/>
  <c r="F39" i="16"/>
  <c r="F40" i="16" l="1"/>
  <c r="D41" i="16"/>
  <c r="E39" i="16"/>
  <c r="C40" i="16"/>
  <c r="C41" i="16" l="1"/>
  <c r="E40" i="16"/>
  <c r="D42" i="16"/>
  <c r="F41" i="16"/>
  <c r="F42" i="16" l="1"/>
  <c r="D43" i="16"/>
  <c r="E41" i="16"/>
  <c r="C42" i="16"/>
  <c r="C43" i="16" l="1"/>
  <c r="E42" i="16"/>
  <c r="D44" i="16"/>
  <c r="F43" i="16"/>
  <c r="F44" i="16" l="1"/>
  <c r="D45" i="16"/>
  <c r="C44" i="16"/>
  <c r="E43" i="16"/>
  <c r="E44" i="16" l="1"/>
  <c r="C45" i="16"/>
  <c r="F45" i="16"/>
  <c r="D46" i="16"/>
  <c r="F46" i="16" l="1"/>
  <c r="D47" i="16"/>
  <c r="C46" i="16"/>
  <c r="E45" i="16"/>
  <c r="E46" i="16" l="1"/>
  <c r="C47" i="16"/>
  <c r="D48" i="16"/>
  <c r="F47" i="16"/>
  <c r="F48" i="16" l="1"/>
  <c r="D49" i="16"/>
  <c r="E47" i="16"/>
  <c r="C48" i="16"/>
  <c r="C49" i="16" l="1"/>
  <c r="E48" i="16"/>
  <c r="D50" i="16"/>
  <c r="F49" i="16"/>
  <c r="F50" i="16" l="1"/>
  <c r="D51" i="16"/>
  <c r="E49" i="16"/>
  <c r="C50" i="16"/>
  <c r="C51" i="16" l="1"/>
  <c r="E50" i="16"/>
  <c r="D52" i="16"/>
  <c r="F51" i="16"/>
  <c r="D53" i="16" l="1"/>
  <c r="F52" i="16"/>
  <c r="E51" i="16"/>
  <c r="C52" i="16"/>
  <c r="C53" i="16" l="1"/>
  <c r="E52" i="16"/>
  <c r="F53" i="16"/>
  <c r="D54" i="16"/>
  <c r="F54" i="16" l="1"/>
  <c r="D55" i="16"/>
  <c r="D56" i="16" s="1"/>
  <c r="E53" i="16"/>
  <c r="C54" i="16"/>
  <c r="D57" i="16" l="1"/>
  <c r="C94" i="16"/>
  <c r="E54" i="16"/>
  <c r="C55" i="16"/>
  <c r="C56" i="16" s="1"/>
  <c r="F55" i="16"/>
  <c r="F56" i="16" l="1"/>
  <c r="E55" i="16"/>
  <c r="E56" i="16"/>
  <c r="F24" i="19" l="1"/>
  <c r="G56" i="16"/>
  <c r="F29" i="19" l="1"/>
  <c r="F25" i="19" l="1"/>
  <c r="F26" i="19"/>
  <c r="F27" i="19"/>
  <c r="F33" i="19" l="1"/>
</calcChain>
</file>

<file path=xl/sharedStrings.xml><?xml version="1.0" encoding="utf-8"?>
<sst xmlns="http://schemas.openxmlformats.org/spreadsheetml/2006/main" count="1545" uniqueCount="636">
  <si>
    <t>Tons</t>
  </si>
  <si>
    <t>SOFALA</t>
  </si>
  <si>
    <t>S</t>
  </si>
  <si>
    <t>TETE</t>
  </si>
  <si>
    <t>T</t>
  </si>
  <si>
    <t>MANICA</t>
  </si>
  <si>
    <t>M</t>
  </si>
  <si>
    <t>Total by crop/Year (Sofala, Tete, Manica)</t>
  </si>
  <si>
    <t>Average Ton/Exploration</t>
  </si>
  <si>
    <t>Order</t>
  </si>
  <si>
    <t>CV</t>
  </si>
  <si>
    <t>19-20</t>
  </si>
  <si>
    <t>20-21</t>
  </si>
  <si>
    <t>21-22</t>
  </si>
  <si>
    <t>22-23</t>
  </si>
  <si>
    <t>TOTAL</t>
  </si>
  <si>
    <t>Variation %</t>
  </si>
  <si>
    <t>Total vegetables (Gov)</t>
  </si>
  <si>
    <t>Low, but considers all explorations of all cultures</t>
  </si>
  <si>
    <t>Total vegetables (Consultant)</t>
  </si>
  <si>
    <t>Other vegetables</t>
  </si>
  <si>
    <t>Vegetables (tomato)</t>
  </si>
  <si>
    <t>Vegetables (onion)</t>
  </si>
  <si>
    <t>Vegetables (cabbage and cabbage)</t>
  </si>
  <si>
    <t>Vegetables (peppers)</t>
  </si>
  <si>
    <t>Vegetables (garlic)</t>
  </si>
  <si>
    <t>Vegetables (carrots)</t>
  </si>
  <si>
    <t>Total Tuberculos</t>
  </si>
  <si>
    <t>Tubers (Rhine Potato)</t>
  </si>
  <si>
    <t>Tubers (Sweet Potato)</t>
  </si>
  <si>
    <t>Tubers (Yam)</t>
  </si>
  <si>
    <t>Total fruit trees</t>
  </si>
  <si>
    <t>Fruit trees</t>
  </si>
  <si>
    <t>Fruits (Avocado)</t>
  </si>
  <si>
    <t>Fruits (Pineapple)</t>
  </si>
  <si>
    <t>Fruits (Banana)</t>
  </si>
  <si>
    <t>Fruits (Citrus)</t>
  </si>
  <si>
    <t>Fruits (Litchies)</t>
  </si>
  <si>
    <t>Fruits (Mango)</t>
  </si>
  <si>
    <t>Total almonds</t>
  </si>
  <si>
    <t>Almonds (Cashews)</t>
  </si>
  <si>
    <t>Almonds (Macadamia)</t>
  </si>
  <si>
    <t>Total livestock and poultry farming</t>
  </si>
  <si>
    <t>Livestock (Cattle)</t>
  </si>
  <si>
    <t>Livestock (Pigs)</t>
  </si>
  <si>
    <t>Livestock (Goats)</t>
  </si>
  <si>
    <t>Poultry Farming (Chickens)</t>
  </si>
  <si>
    <t>Poultry Farming (Eggs)</t>
  </si>
  <si>
    <t>Dairy products (Milk)</t>
  </si>
  <si>
    <t>Aquaculture (Tilapia)</t>
  </si>
  <si>
    <t>Oilseeds (Sunflower)</t>
  </si>
  <si>
    <t>Total legumes</t>
  </si>
  <si>
    <t>Beans</t>
  </si>
  <si>
    <t>Note: This Total is less than the sum of the installments. However, the Boer Bean installment is undervalued.</t>
  </si>
  <si>
    <t>Other beans</t>
  </si>
  <si>
    <t>Legumes (pigeon peas)</t>
  </si>
  <si>
    <t>Legumes (common beans)</t>
  </si>
  <si>
    <t>Legumes (Soybeans)</t>
  </si>
  <si>
    <t>Coffee</t>
  </si>
  <si>
    <t>Ginger</t>
  </si>
  <si>
    <t>Floriculture</t>
  </si>
  <si>
    <t>Honey</t>
  </si>
  <si>
    <t>Biomass (Briquettes)</t>
  </si>
  <si>
    <t>Biomass (Energy)</t>
  </si>
  <si>
    <t>Composting and vermoculture</t>
  </si>
  <si>
    <t>Thousand Hectares</t>
  </si>
  <si>
    <t>LACK</t>
  </si>
  <si>
    <t>Total</t>
  </si>
  <si>
    <t>total of vegetables</t>
  </si>
  <si>
    <t>Total number of farms by size and by province</t>
  </si>
  <si>
    <t>Province</t>
  </si>
  <si>
    <t>Small</t>
  </si>
  <si>
    <t>Averages</t>
  </si>
  <si>
    <t>Big</t>
  </si>
  <si>
    <t>N</t>
  </si>
  <si>
    <t>%</t>
  </si>
  <si>
    <t>Niassa</t>
  </si>
  <si>
    <t>Cape Delgado</t>
  </si>
  <si>
    <t>Nampula</t>
  </si>
  <si>
    <t>Zambezia</t>
  </si>
  <si>
    <t>Tete</t>
  </si>
  <si>
    <t>Manica</t>
  </si>
  <si>
    <t>Sofala</t>
  </si>
  <si>
    <t>Inhambane</t>
  </si>
  <si>
    <t>Gaza</t>
  </si>
  <si>
    <t>Maputo Province</t>
  </si>
  <si>
    <t>National</t>
  </si>
  <si>
    <r>
      <rPr>
        <i/>
        <sz val="16"/>
        <color theme="1"/>
        <rFont val="Tahoma"/>
        <family val="2"/>
      </rPr>
      <t>Source:</t>
    </r>
    <r>
      <rPr>
        <sz val="16"/>
        <color theme="1"/>
        <rFont val="Tahoma"/>
        <family val="2"/>
      </rPr>
      <t>MADER/DPP, Integrated Agricultural Survey, IAI 2020</t>
    </r>
  </si>
  <si>
    <t>Total 3 Provinces</t>
  </si>
  <si>
    <t>Manica has the highest % of medium-sized farms in the country, with more than double the national average</t>
  </si>
  <si>
    <t>Yield (T/Ha)</t>
  </si>
  <si>
    <t>Average Yield/Ha</t>
  </si>
  <si>
    <t>Tubers (Reno Potato)</t>
  </si>
  <si>
    <t>SOURCE: FDA Study</t>
  </si>
  <si>
    <t>Fruits</t>
  </si>
  <si>
    <t>Selected fruits</t>
  </si>
  <si>
    <t>Districts in the province of Manica</t>
  </si>
  <si>
    <t>Production (Tons) 2019-20</t>
  </si>
  <si>
    <t>Litchi</t>
  </si>
  <si>
    <t>Barue</t>
  </si>
  <si>
    <t>Gondola</t>
  </si>
  <si>
    <t>Sussudenga</t>
  </si>
  <si>
    <t>Chimoio</t>
  </si>
  <si>
    <t>Vanduzi</t>
  </si>
  <si>
    <t>Macate</t>
  </si>
  <si>
    <t>Avocado</t>
  </si>
  <si>
    <t>Other Districts</t>
  </si>
  <si>
    <t>Isn't Sussudenga bigger? (Mac in Moz maybe after 2020?)</t>
  </si>
  <si>
    <t>Citrus fruits</t>
  </si>
  <si>
    <t>Mossurize</t>
  </si>
  <si>
    <t>Isn't Macate bigger?</t>
  </si>
  <si>
    <t>Mango</t>
  </si>
  <si>
    <t>Sussudenga?</t>
  </si>
  <si>
    <t>Bananas</t>
  </si>
  <si>
    <t>Machaze</t>
  </si>
  <si>
    <t>Gondola bar is wrong</t>
  </si>
  <si>
    <t>GRAND TOTAL</t>
  </si>
  <si>
    <t>Vegetables</t>
  </si>
  <si>
    <t>Selected vegetables</t>
  </si>
  <si>
    <t>Tomatoes</t>
  </si>
  <si>
    <t>Macossa</t>
  </si>
  <si>
    <t>Guro</t>
  </si>
  <si>
    <t>Mossurize the biggest?? Still effect Companhis Vanduzi</t>
  </si>
  <si>
    <t>Tambara</t>
  </si>
  <si>
    <t>Cabbage</t>
  </si>
  <si>
    <t>Barue River</t>
  </si>
  <si>
    <t>Red cabbage</t>
  </si>
  <si>
    <t>Garlic</t>
  </si>
  <si>
    <t>Baby corn</t>
  </si>
  <si>
    <t>Irish Potato</t>
  </si>
  <si>
    <t>and Barrue??</t>
  </si>
  <si>
    <t>Chili</t>
  </si>
  <si>
    <t>Selected legumes</t>
  </si>
  <si>
    <t>Soy</t>
  </si>
  <si>
    <t>Avocado production in Manica Province</t>
  </si>
  <si>
    <t>Production by area</t>
  </si>
  <si>
    <t>Production p tons</t>
  </si>
  <si>
    <t>Cereal yields in Manica province</t>
  </si>
  <si>
    <t>District</t>
  </si>
  <si>
    <t>Cereals per area (Ha)</t>
  </si>
  <si>
    <t>Production M tons</t>
  </si>
  <si>
    <t>Yield/Ha</t>
  </si>
  <si>
    <t>Vanduzi River</t>
  </si>
  <si>
    <t>Guro River</t>
  </si>
  <si>
    <t>Horticulture production and income in Manica (2019/20)</t>
  </si>
  <si>
    <t>Horticulture by area (Ha)</t>
  </si>
  <si>
    <t>Yield (Ton/Ha)</t>
  </si>
  <si>
    <t>Total Province</t>
  </si>
  <si>
    <t>Production and export summary</t>
  </si>
  <si>
    <t>Product</t>
  </si>
  <si>
    <t>Litch</t>
  </si>
  <si>
    <t>Macadamia</t>
  </si>
  <si>
    <t>Comp.Vanduzi</t>
  </si>
  <si>
    <t>Baby corn(1)</t>
  </si>
  <si>
    <t>Piri-Piri(1)</t>
  </si>
  <si>
    <t>Green beans(1)</t>
  </si>
  <si>
    <t>Edamame (Green soybeans in pods)</t>
  </si>
  <si>
    <t>Broccoli</t>
  </si>
  <si>
    <t>Corn grain</t>
  </si>
  <si>
    <t>Corn bran</t>
  </si>
  <si>
    <t>Cotton seed</t>
  </si>
  <si>
    <t>Cotton fiber</t>
  </si>
  <si>
    <t>Pigeon pea</t>
  </si>
  <si>
    <t>Common Beans</t>
  </si>
  <si>
    <t>Malambe in Po</t>
  </si>
  <si>
    <t>Green Banana</t>
  </si>
  <si>
    <t>Tangerine</t>
  </si>
  <si>
    <t>Pineapple</t>
  </si>
  <si>
    <t>(1) - Vanduzi Company was sold, focused on Avocado and stopped exporting</t>
  </si>
  <si>
    <t>Customs data on imports of vegetables during the period 2008-2012 in Mozambique</t>
  </si>
  <si>
    <t>Year</t>
  </si>
  <si>
    <t>Import value (Mzn) per year</t>
  </si>
  <si>
    <t>Import value (Mzn) per month</t>
  </si>
  <si>
    <t>306,097,961.56</t>
  </si>
  <si>
    <t>25,508,163.46</t>
  </si>
  <si>
    <t>273,156,622.55</t>
  </si>
  <si>
    <t>22,763,051.88</t>
  </si>
  <si>
    <t>349,989,907.50</t>
  </si>
  <si>
    <t>29,165,825.63</t>
  </si>
  <si>
    <t>326,943,728.82</t>
  </si>
  <si>
    <t>27,245,310.74</t>
  </si>
  <si>
    <t>361,864,332.02</t>
  </si>
  <si>
    <t>30,155,361.00</t>
  </si>
  <si>
    <t>Pop Growth/annual</t>
  </si>
  <si>
    <t>Pop.Growth 2025</t>
  </si>
  <si>
    <t>Pop.Growth 2035</t>
  </si>
  <si>
    <t>Pop.Growth 2055</t>
  </si>
  <si>
    <t>Source: HORTIVALE Study, Zambezi Valley</t>
  </si>
  <si>
    <t>Assumption: Agricultural production in the region has stabilized (similar or lower yields, stabilized rural population, aging producers and labor shortages)</t>
  </si>
  <si>
    <r>
      <t>Estimates of the quantities (tons) of the main vegetables sold throughout the year</t>
    </r>
    <r>
      <rPr>
        <b/>
        <sz val="12"/>
        <color rgb="FF000000"/>
        <rFont val="Arial"/>
        <family val="2"/>
      </rPr>
      <t>2015</t>
    </r>
    <r>
      <rPr>
        <sz val="12"/>
        <color indexed="0"/>
        <rFont val="Arial"/>
        <family val="2"/>
      </rPr>
      <t>, in the main wholesale markets of the Zambezi Valley and Beira Corridor.</t>
    </r>
  </si>
  <si>
    <r>
      <t>Estimates of the quantities (tons) of the main vegetables sold throughout the year</t>
    </r>
    <r>
      <rPr>
        <b/>
        <sz val="12"/>
        <color rgb="FF000000"/>
        <rFont val="Arial"/>
        <family val="2"/>
      </rPr>
      <t>2025</t>
    </r>
    <r>
      <rPr>
        <sz val="12"/>
        <color indexed="0"/>
        <rFont val="Arial"/>
        <family val="2"/>
      </rPr>
      <t>, in the main wholesale markets of the Zambezi Valley and Beira Corridor.</t>
    </r>
  </si>
  <si>
    <r>
      <t>Estimates of the quantities (tons) of the main vegetables sold throughout the year</t>
    </r>
    <r>
      <rPr>
        <b/>
        <sz val="12"/>
        <color rgb="FF000000"/>
        <rFont val="Arial"/>
        <family val="2"/>
      </rPr>
      <t>2035</t>
    </r>
    <r>
      <rPr>
        <sz val="12"/>
        <color indexed="0"/>
        <rFont val="Arial"/>
        <family val="2"/>
      </rPr>
      <t>, in the main wholesale markets of the Zambezi Valley and Beira Corridor.</t>
    </r>
  </si>
  <si>
    <r>
      <t>Estimates of the quantities (tons) of the main vegetables sold throughout the year</t>
    </r>
    <r>
      <rPr>
        <b/>
        <sz val="12"/>
        <color rgb="FF000000"/>
        <rFont val="Arial"/>
        <family val="2"/>
      </rPr>
      <t>2055</t>
    </r>
    <r>
      <rPr>
        <sz val="12"/>
        <color indexed="0"/>
        <rFont val="Arial"/>
        <family val="2"/>
      </rPr>
      <t>, in the main wholesale markets of the Zambezi Valley and Beira Corridor.</t>
    </r>
  </si>
  <si>
    <t>Origin</t>
  </si>
  <si>
    <t>Border</t>
  </si>
  <si>
    <t>Quelimane</t>
  </si>
  <si>
    <t>VZ_BC</t>
  </si>
  <si>
    <t>% quantities</t>
  </si>
  <si>
    <t>TOMATO</t>
  </si>
  <si>
    <t>Imported</t>
  </si>
  <si>
    <t>Total tomato</t>
  </si>
  <si>
    <t>57.41</t>
  </si>
  <si>
    <t>POTATO</t>
  </si>
  <si>
    <t>Total potato</t>
  </si>
  <si>
    <t>16.75</t>
  </si>
  <si>
    <t>ONION</t>
  </si>
  <si>
    <t>Total Onion</t>
  </si>
  <si>
    <t>10.52</t>
  </si>
  <si>
    <t>CABBAGE</t>
  </si>
  <si>
    <t>13.26</t>
  </si>
  <si>
    <t>GARLIC</t>
  </si>
  <si>
    <t>Total Garlic</t>
  </si>
  <si>
    <t>0.58</t>
  </si>
  <si>
    <t>CARROT</t>
  </si>
  <si>
    <t>.</t>
  </si>
  <si>
    <t>1.48</t>
  </si>
  <si>
    <t>8313.8</t>
  </si>
  <si>
    <t>43822.8</t>
  </si>
  <si>
    <t>79.41</t>
  </si>
  <si>
    <t>1047.4</t>
  </si>
  <si>
    <t>11362.4</t>
  </si>
  <si>
    <t>20.59</t>
  </si>
  <si>
    <t>Total horticultural</t>
  </si>
  <si>
    <t>100.00</t>
  </si>
  <si>
    <t>(1) – In the interviews and visits to the markets, no cabbage imports were declared during the year.</t>
  </si>
  <si>
    <t>Estimated turnover (Mt) of the main imported vegetables based on theoretical average wholesale prices in the Zambezi Valley and Beira Corridor (2015)</t>
  </si>
  <si>
    <t>Estimated turnover (Mt) of the main imported vegetables based on theoretical average wholesale prices in the Zambezi Valley and Beira Corridor (2025)</t>
  </si>
  <si>
    <r>
      <t>Estimated turnover (Mt) of the main vegetables</t>
    </r>
    <r>
      <rPr>
        <b/>
        <sz val="10"/>
        <rFont val="Arial"/>
        <family val="2"/>
      </rPr>
      <t>imported</t>
    </r>
    <r>
      <rPr>
        <sz val="10"/>
        <rFont val="Arial"/>
        <family val="2"/>
      </rPr>
      <t>based on theoretical average wholesale prices in the Zambezi Valley and Beira Corridor</t>
    </r>
    <r>
      <rPr>
        <b/>
        <sz val="10"/>
        <rFont val="Arial"/>
        <family val="2"/>
      </rPr>
      <t>(2035)</t>
    </r>
  </si>
  <si>
    <r>
      <t>Estimated turnover (Mt) of the main vegetables</t>
    </r>
    <r>
      <rPr>
        <b/>
        <sz val="10"/>
        <rFont val="Arial"/>
        <family val="2"/>
      </rPr>
      <t>imported</t>
    </r>
    <r>
      <rPr>
        <sz val="10"/>
        <rFont val="Arial"/>
        <family val="2"/>
      </rPr>
      <t>based on theoretical average wholesale prices in the Zambezi Valley and Beira Corridor</t>
    </r>
    <r>
      <rPr>
        <b/>
        <sz val="10"/>
        <rFont val="Arial"/>
        <family val="2"/>
      </rPr>
      <t>(2055)</t>
    </r>
  </si>
  <si>
    <t>HORTICULTURAL</t>
  </si>
  <si>
    <t>Average wholesale price (Mt/kg)</t>
  </si>
  <si>
    <t>Business volume per year (Mt)</t>
  </si>
  <si>
    <t>Monthly turnover (Mt)</t>
  </si>
  <si>
    <t>19.4</t>
  </si>
  <si>
    <t>MZN/USD (not confirmed)</t>
  </si>
  <si>
    <t>USD/year</t>
  </si>
  <si>
    <t>Estimates of the quantities (tons) of the main vegetables (imported) sold in the main wholesale markets of the Zambezi Valley and Beira Corridor, throughout 2015</t>
  </si>
  <si>
    <t>Table 1. Products that grew the most in the Imports list. (.000U$) (2017-2022)</t>
  </si>
  <si>
    <t>% Quantities</t>
  </si>
  <si>
    <t>PRODUCTS</t>
  </si>
  <si>
    <t>Variation (%) 2022/2017</t>
  </si>
  <si>
    <t>54.57</t>
  </si>
  <si>
    <t>Rice</t>
  </si>
  <si>
    <t>53.7</t>
  </si>
  <si>
    <t>28.52</t>
  </si>
  <si>
    <t>Vegetable Oils</t>
  </si>
  <si>
    <t>272.6</t>
  </si>
  <si>
    <t>13.77</t>
  </si>
  <si>
    <t>Vegetables and legumes</t>
  </si>
  <si>
    <t>171.5</t>
  </si>
  <si>
    <t>0.00</t>
  </si>
  <si>
    <t>Total Goods Food Consumption</t>
  </si>
  <si>
    <t>1,077,286</t>
  </si>
  <si>
    <t>1,036,101</t>
  </si>
  <si>
    <r>
      <t>1,015,301</t>
    </r>
    <r>
      <rPr>
        <sz val="8"/>
        <color indexed="0"/>
        <rFont val="Times New Roman"/>
        <family val="1"/>
      </rPr>
      <t/>
    </r>
  </si>
  <si>
    <t>19.2</t>
  </si>
  <si>
    <t>143.4</t>
  </si>
  <si>
    <t>1.26</t>
  </si>
  <si>
    <r>
      <t xml:space="preserve"> </t>
    </r>
    <r>
      <rPr>
        <sz val="11"/>
        <color indexed="0"/>
        <rFont val="Times New Roman"/>
        <family val="1"/>
      </rPr>
      <t>Source: FAO Hand In Hand, "Rapid CV Diagnostic Draft Report on Rice, Oilseeds, Vegetables", prepared by the author based on the Agricultural Programme, MADER 2020 and data extracted from the Balance of Payments Bulletin of the Central Bank of Mozambique. 2022. Year 19 number 19</t>
    </r>
  </si>
  <si>
    <t>1.88</t>
  </si>
  <si>
    <t>Table 1. Wholesale and retail prices of the main vegetables sold in the Chimoio Markets (Catanga and M38), from 11 to 13 November 2015</t>
  </si>
  <si>
    <t>Table 2. Wholesale and retail prices of the main vegetables sold in the TETE (Kwachena) markets on 4 November 2015</t>
  </si>
  <si>
    <t>Table 3. Wholesale and retail prices of the main vegetables sold at the Beira Market (Maquinino), on 23 November 2015</t>
  </si>
  <si>
    <t>Wholesaler</t>
  </si>
  <si>
    <t>Retailer</t>
  </si>
  <si>
    <t>Onion</t>
  </si>
  <si>
    <t>Location: Sussundenga, Manica</t>
  </si>
  <si>
    <t>22 -25</t>
  </si>
  <si>
    <t>Location: Angonia, Tsangano and Changara</t>
  </si>
  <si>
    <t>30-40</t>
  </si>
  <si>
    <t>20-25</t>
  </si>
  <si>
    <t>Potato</t>
  </si>
  <si>
    <t>Location</t>
  </si>
  <si>
    <t>25-30</t>
  </si>
  <si>
    <t>Location: Angonia</t>
  </si>
  <si>
    <t xml:space="preserve"> </t>
  </si>
  <si>
    <t>Imported: South Africa</t>
  </si>
  <si>
    <t>Tomato</t>
  </si>
  <si>
    <t>Local / Imported</t>
  </si>
  <si>
    <t>Local and Imported</t>
  </si>
  <si>
    <t>30 – 35</t>
  </si>
  <si>
    <t>Carrot</t>
  </si>
  <si>
    <t>15-20</t>
  </si>
  <si>
    <t>Location: Manica</t>
  </si>
  <si>
    <t>50-55</t>
  </si>
  <si>
    <t>20-35</t>
  </si>
  <si>
    <t>Machipanda, Vanduzi, Gorongosa</t>
  </si>
  <si>
    <t>15 – 20</t>
  </si>
  <si>
    <t>25 -30</t>
  </si>
  <si>
    <t>Location: Sussundenga, Manica, Vanduzi</t>
  </si>
  <si>
    <t>Table 4. Wholesale and retail prices of the main vegetables sold at the Quelimane Central Market, 26-27 November 2015</t>
  </si>
  <si>
    <t>Gurue, Angonia, Gorongosa</t>
  </si>
  <si>
    <t>30-35</t>
  </si>
  <si>
    <t>40 – 45</t>
  </si>
  <si>
    <t>Angonia</t>
  </si>
  <si>
    <t>35 -40</t>
  </si>
  <si>
    <t>Gurue</t>
  </si>
  <si>
    <t>60-65</t>
  </si>
  <si>
    <t>70-80</t>
  </si>
  <si>
    <t>SEASONALITY OF PRODUCT SUPPLY IN THE MARKET</t>
  </si>
  <si>
    <t>MONTHS</t>
  </si>
  <si>
    <t>JAN</t>
  </si>
  <si>
    <t>FEB</t>
  </si>
  <si>
    <t>SEA</t>
  </si>
  <si>
    <t>APR</t>
  </si>
  <si>
    <t>MAY</t>
  </si>
  <si>
    <t>JUN</t>
  </si>
  <si>
    <t>JUL</t>
  </si>
  <si>
    <t>AUG</t>
  </si>
  <si>
    <t>SET</t>
  </si>
  <si>
    <t>OUT</t>
  </si>
  <si>
    <t>NOV</t>
  </si>
  <si>
    <t>TEN</t>
  </si>
  <si>
    <t>VEGETABLES and TUBERS</t>
  </si>
  <si>
    <t>VEGETABLES- FRUITS</t>
  </si>
  <si>
    <t>HERBACEOUS VEGETABLES</t>
  </si>
  <si>
    <t>FRUIT TREES</t>
  </si>
  <si>
    <t>BANANA</t>
  </si>
  <si>
    <t>ANANAS</t>
  </si>
  <si>
    <t>ORANGE</t>
  </si>
  <si>
    <t>TANGERINE</t>
  </si>
  <si>
    <t>LEMON</t>
  </si>
  <si>
    <t>MANGA</t>
  </si>
  <si>
    <t>LYCHIES</t>
  </si>
  <si>
    <t>AVOCADO</t>
  </si>
  <si>
    <t>LEGUMES</t>
  </si>
  <si>
    <t>Common beans</t>
  </si>
  <si>
    <t>ANIMAL ORIGIN</t>
  </si>
  <si>
    <t>Eggs</t>
  </si>
  <si>
    <t>Milk</t>
  </si>
  <si>
    <t>Tilapia</t>
  </si>
  <si>
    <t>Cattle, Goats, Pigs</t>
  </si>
  <si>
    <t>Number of STRONG and REGULAR Records (Max. 19)</t>
  </si>
  <si>
    <r>
      <t>WEAK -</t>
    </r>
    <r>
      <rPr>
        <sz val="9"/>
        <color rgb="FF000000"/>
        <rFont val="Calibri"/>
        <family val="2"/>
      </rPr>
      <t>Low supply of products in the market. Trend of rising prices.</t>
    </r>
  </si>
  <si>
    <r>
      <t>REGULA</t>
    </r>
    <r>
      <rPr>
        <sz val="9"/>
        <color rgb="FF000000"/>
        <rFont val="Calibri"/>
        <family val="2"/>
      </rPr>
      <t>R - Balanced supply of products sold on the market. Stable prices tend to be.</t>
    </r>
  </si>
  <si>
    <r>
      <t>STRONG -</t>
    </r>
    <r>
      <rPr>
        <sz val="9"/>
        <color rgb="FF000000"/>
        <rFont val="Calibri"/>
        <family val="2"/>
      </rPr>
      <t>Good supply of products sold on the market. Downward trend in prices.</t>
    </r>
  </si>
  <si>
    <t>SOURCE: Hortivale Study</t>
  </si>
  <si>
    <t>Theoretical per capita consumption of vegetables (kg) per year</t>
  </si>
  <si>
    <t>Population growth rate</t>
  </si>
  <si>
    <t>Estimated consumption of the main vegetables in the 4 Capitals of VZ</t>
  </si>
  <si>
    <t>Table 5. Table of per capita consumption (kg/year) of vegetables in the study area</t>
  </si>
  <si>
    <t>Population</t>
  </si>
  <si>
    <t>Consumption (Tons)</t>
  </si>
  <si>
    <t>Mozambique</t>
  </si>
  <si>
    <t xml:space="preserve">  Study Area(1)</t>
  </si>
  <si>
    <t>Study Area</t>
  </si>
  <si>
    <t>Study area</t>
  </si>
  <si>
    <t>Chimoio -Manica</t>
  </si>
  <si>
    <t>Beira - Dondo</t>
  </si>
  <si>
    <t>Quelimane - Zambezia</t>
  </si>
  <si>
    <t>Moatize - Tete</t>
  </si>
  <si>
    <t>N of inhabitants 2015 (census projections_2007)</t>
  </si>
  <si>
    <t>Estimates of commercialized vegetables (Tons/year)</t>
  </si>
  <si>
    <t>Per capita consumption Kg/person/year</t>
  </si>
  <si>
    <t>Table of per capita consumption (kg/year) of vegetables in the study area</t>
  </si>
  <si>
    <t>Pop Rep</t>
  </si>
  <si>
    <t>Market potential in the main neighboring urban centers (2015):</t>
  </si>
  <si>
    <t>Number of inhabitants</t>
  </si>
  <si>
    <r>
      <t>Per capita consumption of vegetables per year=</t>
    </r>
    <r>
      <rPr>
        <sz val="10"/>
        <color rgb="FFFF0000"/>
        <rFont val="Calibri"/>
        <family val="2"/>
      </rPr>
      <t>20 kg/habitat.</t>
    </r>
  </si>
  <si>
    <t>Representativeness</t>
  </si>
  <si>
    <t>Mocuba</t>
  </si>
  <si>
    <t>Dondo</t>
  </si>
  <si>
    <t>Nacala</t>
  </si>
  <si>
    <t>Years</t>
  </si>
  <si>
    <t>Population of Provinces (INE estimate)</t>
  </si>
  <si>
    <t>Growth 2050 compared to 2024</t>
  </si>
  <si>
    <t>HF Consumption (Tons)</t>
  </si>
  <si>
    <t>-</t>
  </si>
  <si>
    <t>Year 2055</t>
  </si>
  <si>
    <t>Manica Province</t>
  </si>
  <si>
    <t>Tete Province</t>
  </si>
  <si>
    <t>Sofala Province</t>
  </si>
  <si>
    <t>HF Consumption by Province (Tons)</t>
  </si>
  <si>
    <t>HF consumption (% of total)</t>
  </si>
  <si>
    <t>Analysis of Rural Production and Marketing of CVs for CAAM in Manica, 2022</t>
  </si>
  <si>
    <t>Value Added Chains</t>
  </si>
  <si>
    <t>Production (tons.)</t>
  </si>
  <si>
    <t>Production (kg per capita)</t>
  </si>
  <si>
    <t>Trade (Ton)</t>
  </si>
  <si>
    <t>Trade (Kg per capita)</t>
  </si>
  <si>
    <t>% Sold</t>
  </si>
  <si>
    <t>Commerce in Chimoio City (ton)</t>
  </si>
  <si>
    <t>Trade in the 4 Capitals of VZ (ton)</t>
  </si>
  <si>
    <t>Tubers</t>
  </si>
  <si>
    <t>nd</t>
  </si>
  <si>
    <t>Total -</t>
  </si>
  <si>
    <t>Population of Manica</t>
  </si>
  <si>
    <t>Summary of Traded and Estimated Volumes in the Capitals of the 4 Provinces of VZ</t>
  </si>
  <si>
    <t>Vegetables (Ton)</t>
  </si>
  <si>
    <t>Vegetables (MZN)</t>
  </si>
  <si>
    <t>Imports (Ton)</t>
  </si>
  <si>
    <t>Potential Volume of Products to be Traded by CAAM (Ton)</t>
  </si>
  <si>
    <t>Assumptions</t>
  </si>
  <si>
    <t>Note</t>
  </si>
  <si>
    <t>Vegetables (50% of VZ)</t>
  </si>
  <si>
    <t>Weight in CAAM Volume</t>
  </si>
  <si>
    <t>Other products (1)</t>
  </si>
  <si>
    <t>(1) - Not considered, given the scarcity of data and the lower immediate relevance in terms of economic-financial potential for CAAM</t>
  </si>
  <si>
    <t>INDICATIVE SCHEDULE FOR IMPLEMENTATION OF ANCHOR PROJECTS BY IMPACT PRIORITY (1)</t>
  </si>
  <si>
    <t>Anchor Project</t>
  </si>
  <si>
    <t>Benefited CVs</t>
  </si>
  <si>
    <t>Year 1</t>
  </si>
  <si>
    <t>Year2</t>
  </si>
  <si>
    <t>Year3</t>
  </si>
  <si>
    <t>PA1 - CPSAs, NTTs and INAGROs in Peripheral Poles (4 Units)</t>
  </si>
  <si>
    <t>All CVs (1)</t>
  </si>
  <si>
    <t>PA2 - WHOLESALE MARKET</t>
  </si>
  <si>
    <t>Focus on Vegetables, Fruits, Tubers, Legumes</t>
  </si>
  <si>
    <t>PA3 - CENTRAL FOR SELECTION, PACKAGING AND STORAGE OF FRESH PRODUCTS</t>
  </si>
  <si>
    <t>Focus on Vegetables, Fruits, Tubers</t>
  </si>
  <si>
    <t>PA4 - TRANSFORMATION</t>
  </si>
  <si>
    <t>PA5 - LABORATORIES</t>
  </si>
  <si>
    <t>All CVs (2)</t>
  </si>
  <si>
    <t>PA6 - SPACES FOR RENT OR SELL TO INVESTORS</t>
  </si>
  <si>
    <t>All CVs (3)</t>
  </si>
  <si>
    <t>(1) - Land preparation services, sales of inputs and tools/utensils, extension, market information, etc., benefit all CVs.</t>
  </si>
  <si>
    <t>(2) - Various analyses will facilitate various certifications for all CVs (Lychees, avocado, macadamia, honey, coffee, dairy products, etc.)</t>
  </si>
  <si>
    <t>(3) - Likewise, all CVs may benefit from attracting various investments as opportunities are identified.</t>
  </si>
  <si>
    <t>Producer Prices of Vegetables (Feb. 2014)</t>
  </si>
  <si>
    <t>Note: February is low season nationwide, so prices go up</t>
  </si>
  <si>
    <t>PRODUCT</t>
  </si>
  <si>
    <t>CITIES (Prices/Kg)</t>
  </si>
  <si>
    <t>Average Price</t>
  </si>
  <si>
    <t>Producer</t>
  </si>
  <si>
    <t>National Rhine Potato</t>
  </si>
  <si>
    <t>Imported Reno Potato</t>
  </si>
  <si>
    <t>National Tomato</t>
  </si>
  <si>
    <t>Imported Tomato</t>
  </si>
  <si>
    <t>National Onion</t>
  </si>
  <si>
    <t>Imported Onion</t>
  </si>
  <si>
    <r>
      <t>Potato</t>
    </r>
    <r>
      <rPr>
        <i/>
        <sz val="12"/>
        <color rgb="FF000000"/>
        <rFont val="Calibri"/>
        <family val="2"/>
        <scheme val="minor"/>
      </rPr>
      <t>Small</t>
    </r>
  </si>
  <si>
    <t>Lilac Potato</t>
  </si>
  <si>
    <t>White Potato</t>
  </si>
  <si>
    <t>Dark Potato</t>
  </si>
  <si>
    <t>Red Potato</t>
  </si>
  <si>
    <t>Cauliflower</t>
  </si>
  <si>
    <t>Green beans</t>
  </si>
  <si>
    <t>Cucumber</t>
  </si>
  <si>
    <t>Cabbage*</t>
  </si>
  <si>
    <t>Tomato Calo jota</t>
  </si>
  <si>
    <t>Watermelon*</t>
  </si>
  <si>
    <t>Pumpkin*</t>
  </si>
  <si>
    <t>Zucchini</t>
  </si>
  <si>
    <t>Beet</t>
  </si>
  <si>
    <t>Mango*</t>
  </si>
  <si>
    <t>Lettuce*</t>
  </si>
  <si>
    <t>National Garlic</t>
  </si>
  <si>
    <t>Imported Garlic</t>
  </si>
  <si>
    <t>Eggplant</t>
  </si>
  <si>
    <t>* Prices are per unit</t>
  </si>
  <si>
    <t>Wholesale Vegetable Prices (Feb. 2014)</t>
  </si>
  <si>
    <t>CITIES (Price/Kg)</t>
  </si>
  <si>
    <t>BORDER</t>
  </si>
  <si>
    <t>Price of Vegetables in the Retail Market (Feb.2014)</t>
  </si>
  <si>
    <t>CITY (Price/Kg)</t>
  </si>
  <si>
    <t>Table 1. Price of National Reno Potatoes in the Markets of Beira, Gorongosa, Nhamatanda, Manica, Chimoio, Tete and Angónia (2014)</t>
  </si>
  <si>
    <t>QQ</t>
  </si>
  <si>
    <t>Date</t>
  </si>
  <si>
    <t>Gorongosa</t>
  </si>
  <si>
    <t>Nhamatanda</t>
  </si>
  <si>
    <t>7-Feb</t>
  </si>
  <si>
    <t>13-Feb</t>
  </si>
  <si>
    <t>20-Feb</t>
  </si>
  <si>
    <t>27-Feb</t>
  </si>
  <si>
    <t>3-Apr</t>
  </si>
  <si>
    <t>11-Apr</t>
  </si>
  <si>
    <t>17-Apr</t>
  </si>
  <si>
    <t>24-Apr</t>
  </si>
  <si>
    <t>2-May</t>
  </si>
  <si>
    <t>8-May</t>
  </si>
  <si>
    <t>15-May</t>
  </si>
  <si>
    <t>22-May</t>
  </si>
  <si>
    <t>29-May</t>
  </si>
  <si>
    <t>7-Aug</t>
  </si>
  <si>
    <t>14-Aug</t>
  </si>
  <si>
    <t>21-Aug</t>
  </si>
  <si>
    <t>28-Aug</t>
  </si>
  <si>
    <t>4-Sep</t>
  </si>
  <si>
    <t>12-Sep</t>
  </si>
  <si>
    <t>18-Sep</t>
  </si>
  <si>
    <t>26-Sep</t>
  </si>
  <si>
    <t>2-Oct</t>
  </si>
  <si>
    <t>9-Oct</t>
  </si>
  <si>
    <t>16-Oct</t>
  </si>
  <si>
    <t>23-Oct</t>
  </si>
  <si>
    <t>30-Oct</t>
  </si>
  <si>
    <t>Table 2. Price of Imported Reno Potatoes in the Markets of Beira, Manica and Chimoio</t>
  </si>
  <si>
    <t>Table 3. Price of Cabbage in the Markets of Beira, Gorongosa, Nhamatanda, Manica, Chimoio, Tete and Angonia</t>
  </si>
  <si>
    <t>Table 4. Price of Tomatoes in the Markets of Beira, Gorongosa, Nhamatanda, Manica, Chimoio, Tete and Angónia</t>
  </si>
  <si>
    <t>SOURCE: Hortivale Study, updated by consultants</t>
  </si>
  <si>
    <t>Name</t>
  </si>
  <si>
    <t>Products</t>
  </si>
  <si>
    <t>location</t>
  </si>
  <si>
    <t>Activities</t>
  </si>
  <si>
    <t>Referents</t>
  </si>
  <si>
    <t>Vanduzi/</t>
  </si>
  <si>
    <t>piri piri, babycorn, vegetables</t>
  </si>
  <si>
    <t>Vanduzi, Manica, Mozambique, National Road No. 7</t>
  </si>
  <si>
    <t>Commercial agriculture and agro-industry</t>
  </si>
  <si>
    <t>Augusto Jaime (Production Manager), 84.3061018</t>
  </si>
  <si>
    <t>Mozfood</t>
  </si>
  <si>
    <t>SEMOC</t>
  </si>
  <si>
    <t>Chimoio, Mancia</t>
  </si>
  <si>
    <t>Portucel</t>
  </si>
  <si>
    <t>eucalyptus, cereals and legumes]</t>
  </si>
  <si>
    <t>Manica and Zambesia</t>
  </si>
  <si>
    <t>Agricultural project</t>
  </si>
  <si>
    <t>Johnny Colon &lt; johnny.colon@portucelsoporcel.co.mz &gt;</t>
  </si>
  <si>
    <t>MozFer</t>
  </si>
  <si>
    <t>Fertilizers</t>
  </si>
  <si>
    <t>Gondola, Manica</t>
  </si>
  <si>
    <t>Fertilizer manufacturing</t>
  </si>
  <si>
    <t>Mozambique company</t>
  </si>
  <si>
    <t>LUSOSEM Mozambique</t>
  </si>
  <si>
    <t>Technical assistance and agricultural inputs</t>
  </si>
  <si>
    <t>Headquarters in Maputo</t>
  </si>
  <si>
    <t>Distribution of seeds, including vegetables, agrochemicals.</t>
  </si>
  <si>
    <t>Ana Sofia Rodrigues</t>
  </si>
  <si>
    <t>Agro-Rural Park and Wholesale Market in Caia</t>
  </si>
  <si>
    <t>Vegetables, among others.</t>
  </si>
  <si>
    <t>Fall</t>
  </si>
  <si>
    <t>Services and Market</t>
  </si>
  <si>
    <t>AGVZ Referent</t>
  </si>
  <si>
    <t>Agritrac of Estevao Zero Rating</t>
  </si>
  <si>
    <t>Vegetable production and storage</t>
  </si>
  <si>
    <t>Mbatilamukene, Lda</t>
  </si>
  <si>
    <t>Vegetables and cereals</t>
  </si>
  <si>
    <t>Production and transportation of agricultural products</t>
  </si>
  <si>
    <t>PANNAR</t>
  </si>
  <si>
    <t>Seed and inputs</t>
  </si>
  <si>
    <t>National/Headquarters in Matola</t>
  </si>
  <si>
    <t>Seed, inputs Research and Development</t>
  </si>
  <si>
    <t>Desk 82.1783167</t>
  </si>
  <si>
    <t>Green Belt fertilizers in Mozambique</t>
  </si>
  <si>
    <t>Manga, city of Beira (Sofala),.</t>
  </si>
  <si>
    <t>John Christle-Smith (Porky), tel 82.8096106porky.csmith@greenbelt.co.mz ,</t>
  </si>
  <si>
    <t>Munguambe and Sons</t>
  </si>
  <si>
    <t>agricultural inputs</t>
  </si>
  <si>
    <t>Supplies and distribution store in Sofala province</t>
  </si>
  <si>
    <t>Av. Bagamoyo 1337 ground floor waterfront</t>
  </si>
  <si>
    <t>Be-Fresh</t>
  </si>
  <si>
    <t>Vegetables, fruits and fish</t>
  </si>
  <si>
    <t>Bagamoyo Street No. 333</t>
  </si>
  <si>
    <t>Trade and pre-processing</t>
  </si>
  <si>
    <t>Antonio Martins, antonio.martins@bfreshlda.com ; 84.3040060</t>
  </si>
  <si>
    <t>Maquinino neighborhood, Beira</t>
  </si>
  <si>
    <t>Significant Site Services</t>
  </si>
  <si>
    <t>Catering Services Meals</t>
  </si>
  <si>
    <t>Ponta Gea, Beira</t>
  </si>
  <si>
    <t>Catering for companies in the Port of Beira</t>
  </si>
  <si>
    <t>Salma, M. +258 82 573 3800 / +258 84 753 9787</t>
  </si>
  <si>
    <t>ECA</t>
  </si>
  <si>
    <t>cereals and vegetables</t>
  </si>
  <si>
    <t>Manica and Barue</t>
  </si>
  <si>
    <t>Commercial agriculture</t>
  </si>
  <si>
    <t>Grant Taylor; taylor.grant.rt@gmail.com</t>
  </si>
  <si>
    <t>Phoenix</t>
  </si>
  <si>
    <t>cereals, legumes, vegetables</t>
  </si>
  <si>
    <t>Kevin Gifford</t>
  </si>
  <si>
    <t>Trans Tembwe Farm</t>
  </si>
  <si>
    <t>Vegetables, Corn and Livestock</t>
  </si>
  <si>
    <t>Chimoio, Manica: Matsinho_Antennas 12km</t>
  </si>
  <si>
    <t>Commercial agriculture and livestock farming</t>
  </si>
  <si>
    <t>Bill Cresswell, 84.2686370-transtembwefarm@yahoo.com ,</t>
  </si>
  <si>
    <t>AusMoz Farm Holding</t>
  </si>
  <si>
    <t>Fruit Manica, Lda.</t>
  </si>
  <si>
    <t>Banana, Litchi, Mango</t>
  </si>
  <si>
    <t>Penhalonga 10 km from Manica</t>
  </si>
  <si>
    <t>Essufo Vally, 825011340, 82.5094110, 86.2818630</t>
  </si>
  <si>
    <t>Agrisa</t>
  </si>
  <si>
    <t>Litchi and banana</t>
  </si>
  <si>
    <t>Malcomm clyde wiggings, 825094110,842042990, malcolmclyde@gmail.com</t>
  </si>
  <si>
    <t>Nzarayapera Seed</t>
  </si>
  <si>
    <t>potato for seed production</t>
  </si>
  <si>
    <t>Catandica, Barue, Manica</t>
  </si>
  <si>
    <t>Peter Waziway, 82. 5713699</t>
  </si>
  <si>
    <t>MacsinMoz</t>
  </si>
  <si>
    <t>Fruit: Macadamia, Citrus, Avocado and POTATO</t>
  </si>
  <si>
    <t>Camba, Sussundenga, Manica</t>
  </si>
  <si>
    <t>Christo Breytenbach 825662839,823435169, chantaldeb2007@gmail.com</t>
  </si>
  <si>
    <t>RDI_Monthi Hunter</t>
  </si>
  <si>
    <t>Mango, litchi, avocado and pineapple</t>
  </si>
  <si>
    <t>Sussundenga, Manica</t>
  </si>
  <si>
    <t>Monthi Hunter 82.5095480, rdi.monty@gmail.com</t>
  </si>
  <si>
    <t>Montesco Limited</t>
  </si>
  <si>
    <t>Production of potato and seeds</t>
  </si>
  <si>
    <t>Barue Serra Choa, Manica</t>
  </si>
  <si>
    <t>Monthi Hunter, 82.5095480</t>
  </si>
  <si>
    <t>Konade</t>
  </si>
  <si>
    <t>next to ISPM Chimoio, Manica</t>
  </si>
  <si>
    <t>Beautiful town, 82.747363</t>
  </si>
  <si>
    <t>Lucite_fruit</t>
  </si>
  <si>
    <t>Fruit</t>
  </si>
  <si>
    <t>GasparKota benade, 82.747363 Pascoal, 825795130, rio.lucite@gmail.com</t>
  </si>
  <si>
    <t>Pegacho Livestock Aug,</t>
  </si>
  <si>
    <t>Various vegetables and potatoes, animals and derivatives</t>
  </si>
  <si>
    <t>Ilda Pegacho. 825955440</t>
  </si>
  <si>
    <t>Panda Farm</t>
  </si>
  <si>
    <t>Fruit and beans.</t>
  </si>
  <si>
    <t>Lukmann Hassam, Mafuia group, 825098000, lukman@tdm.co.mz</t>
  </si>
  <si>
    <t>Gani_EL</t>
  </si>
  <si>
    <t>Fruit trees (hose trees)</t>
  </si>
  <si>
    <t>Dombe, Manica</t>
  </si>
  <si>
    <t>Jac Smit, 843200660</t>
  </si>
  <si>
    <t>AgroMaco</t>
  </si>
  <si>
    <t>Production of various vegetables</t>
  </si>
  <si>
    <t>Sussundenga, entrance via chicamba, Manica</t>
  </si>
  <si>
    <t>Samuel Guisado, 82.5012010</t>
  </si>
  <si>
    <t>Sunshine Farm</t>
  </si>
  <si>
    <t>Barue, Manica</t>
  </si>
  <si>
    <t>82.9268316, South African owner</t>
  </si>
  <si>
    <t>Lopes Quitchine</t>
  </si>
  <si>
    <t>Fruit trees (litchi)</t>
  </si>
  <si>
    <t>Gecua production unit</t>
  </si>
  <si>
    <t>Mr. Mabatana, 82.3841878</t>
  </si>
  <si>
    <t>Pedro Paulino Fruit Company</t>
  </si>
  <si>
    <t>Pedro Paulino Dombe, 82.5013390, fruit/mango trees</t>
  </si>
  <si>
    <t>Augustine Philippolis Society</t>
  </si>
  <si>
    <t>fruit trees</t>
  </si>
  <si>
    <t>82.9909204/82.3215800</t>
  </si>
  <si>
    <t>CZ – Zembe Company</t>
  </si>
  <si>
    <t>Zembe, Gondola-Manica</t>
  </si>
  <si>
    <t>Commercial agriculture, input distribution and irrigation systems (iDE)</t>
  </si>
  <si>
    <t>Farm Fresh_</t>
  </si>
  <si>
    <t>catering_agroprocessing</t>
  </si>
  <si>
    <t>Shaun cafood, 84.4957103</t>
  </si>
  <si>
    <t>Vazal Logistics</t>
  </si>
  <si>
    <t>Brian Mukaira 843617857 email: brianm.vazal@gmail.com .</t>
  </si>
  <si>
    <t>ISC</t>
  </si>
  <si>
    <t>Vale Catering</t>
  </si>
  <si>
    <t>Paula Marques 82.3076535, paula.marques@vale.com</t>
  </si>
  <si>
    <t>ACOF – Agro-Commercial Olinda Fund</t>
  </si>
  <si>
    <t>Cereals</t>
  </si>
  <si>
    <t>Mocuba, Zambezia</t>
  </si>
  <si>
    <t>Commercial Agriculture</t>
  </si>
  <si>
    <t>Sotomane Farm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</si>
</sst>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_ ;_ * \(#,##0.00\)_ ;_ * &quot;-&quot;??_)_ ;_ @_ "/>
    <numFmt numFmtId="165" formatCode="_ * #,##0_)_ ;_ * \(#,##0\)_ ;_ * &quot;-&quot;??_)_ ;_ @_ "/>
    <numFmt numFmtId="166" formatCode="_ * #,##0.0_)_ ;_ * \(#,##0.0\)_ ;_ * &quot;-&quot;??_)_ ;_ @_ "/>
    <numFmt numFmtId="167" formatCode="_ * #,##0.000_)_ ;_ * \(#,##0.000\)_ ;_ * &quot;-&quot;??_)_ ;_ @_ "/>
    <numFmt numFmtId="168" formatCode="0.0"/>
    <numFmt numFmtId="169" formatCode="0.0%"/>
    <numFmt numFmtId="170" formatCode="0.000"/>
    <numFmt numFmtId="171" formatCode="_-* #,##0.00\ _€_-;\-* #,##0.00\ _€_-;_-* &quot;-&quot;??\ _€_-;_-@_-"/>
    <numFmt numFmtId="172" formatCode="_-* #,##0\ _€_-;\-* #,##0\ _€_-;_-* &quot;-&quot;??\ _€_-;_-@_-"/>
  </numFmts>
  <fonts count="105" x14ac:knownFonts="1">
    <font>
      <sz val="12"/>
      <color indexed="0"/>
      <name val="Arial"/>
    </font>
    <font>
      <sz val="12"/>
      <color indexed="0"/>
      <name val="Arial"/>
      <family val="2"/>
    </font>
    <font>
      <b/>
      <sz val="12"/>
      <name val="Arial"/>
      <family val="2"/>
    </font>
    <font>
      <sz val="12"/>
      <color rgb="FF222222"/>
      <name val="Arial"/>
      <family val="2"/>
    </font>
    <font>
      <sz val="12"/>
      <name val="Arial"/>
      <family val="2"/>
    </font>
    <font>
      <b/>
      <sz val="12"/>
      <color theme="1"/>
      <name val="Arial"/>
      <family val="2"/>
    </font>
    <font>
      <sz val="12"/>
      <color indexed="0"/>
      <name val="Arial"/>
      <family val="2"/>
    </font>
    <font>
      <b/>
      <sz val="10"/>
      <color rgb="FF000000"/>
      <name val="Arial Narrow"/>
      <family val="2"/>
    </font>
    <font>
      <b/>
      <sz val="9"/>
      <color rgb="FF000000"/>
      <name val="Arial"/>
      <family val="2"/>
    </font>
    <font>
      <sz val="9"/>
      <color rgb="FF000000"/>
      <name val="Arial"/>
      <family val="2"/>
    </font>
    <font>
      <sz val="11"/>
      <color rgb="FF000000"/>
      <name val="Calibri"/>
      <family val="2"/>
    </font>
    <font>
      <b/>
      <sz val="16"/>
      <name val="Tahoma"/>
      <family val="2"/>
    </font>
    <font>
      <sz val="16"/>
      <color theme="1"/>
      <name val="Tahoma"/>
      <family val="2"/>
    </font>
    <font>
      <b/>
      <sz val="16"/>
      <color rgb="FF000000"/>
      <name val="Tahoma"/>
      <family val="2"/>
    </font>
    <font>
      <sz val="16"/>
      <color rgb="FF000000"/>
      <name val="Tahoma"/>
      <family val="2"/>
    </font>
    <font>
      <i/>
      <sz val="16"/>
      <color theme="1"/>
      <name val="Tahoma"/>
      <family val="2"/>
    </font>
    <font>
      <u/>
      <sz val="12"/>
      <color theme="10"/>
      <name val="Arial"/>
      <family val="2"/>
    </font>
    <font>
      <b/>
      <sz val="12"/>
      <color indexed="0"/>
      <name val="Calibri"/>
      <family val="2"/>
    </font>
    <font>
      <sz val="11"/>
      <color indexed="0"/>
      <name val="Calibri"/>
      <family val="2"/>
    </font>
    <font>
      <b/>
      <sz val="11"/>
      <color rgb="FF4F6228"/>
      <name val="Calibri"/>
      <family val="2"/>
    </font>
    <font>
      <b/>
      <sz val="11"/>
      <color rgb="FF000000"/>
      <name val="Calibri"/>
      <family val="2"/>
    </font>
    <font>
      <sz val="11"/>
      <color rgb="FF4F6228"/>
      <name val="Calibri"/>
      <family val="2"/>
    </font>
    <font>
      <sz val="11"/>
      <color rgb="FF1F497D"/>
      <name val="Calibri"/>
      <family val="2"/>
    </font>
    <font>
      <sz val="11"/>
      <color rgb="FFC00000"/>
      <name val="Calibri"/>
      <family val="2"/>
    </font>
    <font>
      <sz val="11"/>
      <color rgb="FFC0504D"/>
      <name val="Calibri"/>
      <family val="2"/>
    </font>
    <font>
      <b/>
      <sz val="11"/>
      <color rgb="FF9BBB59"/>
      <name val="Calibri"/>
      <family val="2"/>
    </font>
    <font>
      <b/>
      <sz val="11"/>
      <color rgb="FF1F497D"/>
      <name val="Calibri"/>
      <family val="2"/>
    </font>
    <font>
      <i/>
      <sz val="11"/>
      <color rgb="FF1F497D"/>
      <name val="Calibri"/>
      <family val="2"/>
    </font>
    <font>
      <b/>
      <sz val="11"/>
      <color rgb="FFC0504D"/>
      <name val="Calibri"/>
      <family val="2"/>
    </font>
    <font>
      <i/>
      <sz val="11"/>
      <color rgb="FF632423"/>
      <name val="Calibri"/>
      <family val="2"/>
    </font>
    <font>
      <i/>
      <sz val="11"/>
      <color rgb="FF4F6228"/>
      <name val="Calibri"/>
      <family val="2"/>
    </font>
    <font>
      <b/>
      <sz val="9"/>
      <color rgb="FF4F6228"/>
      <name val="Calibri"/>
      <family val="2"/>
    </font>
    <font>
      <sz val="9"/>
      <color indexed="0"/>
      <name val="Calibri"/>
      <family val="2"/>
    </font>
    <font>
      <b/>
      <sz val="9"/>
      <color indexed="0"/>
      <name val="Calibri"/>
      <family val="2"/>
    </font>
    <font>
      <b/>
      <sz val="9"/>
      <color rgb="FF000000"/>
      <name val="Calibri"/>
      <family val="2"/>
    </font>
    <font>
      <b/>
      <sz val="10"/>
      <color rgb="FF000000"/>
      <name val="Calibri"/>
      <family val="2"/>
    </font>
    <font>
      <sz val="10"/>
      <color rgb="FF632523"/>
      <name val="Calibri"/>
      <family val="2"/>
    </font>
    <font>
      <i/>
      <sz val="10"/>
      <color rgb="FFC0504D"/>
      <name val="Calibri"/>
      <family val="2"/>
    </font>
    <font>
      <b/>
      <sz val="10"/>
      <color rgb="FF632523"/>
      <name val="Calibri"/>
      <family val="2"/>
    </font>
    <font>
      <b/>
      <sz val="8"/>
      <color rgb="FF000000"/>
      <name val="Verdana"/>
      <family val="2"/>
    </font>
    <font>
      <b/>
      <u/>
      <sz val="11"/>
      <color rgb="FF000000"/>
      <name val="Calibri"/>
      <family val="2"/>
    </font>
    <font>
      <sz val="8"/>
      <color rgb="FF000000"/>
      <name val="Verdana"/>
      <family val="2"/>
    </font>
    <font>
      <sz val="9"/>
      <color rgb="FF000000"/>
      <name val="Calibri"/>
      <family val="2"/>
    </font>
    <font>
      <b/>
      <sz val="12"/>
      <color rgb="FF000000"/>
      <name val="Calibri"/>
      <family val="2"/>
    </font>
    <font>
      <b/>
      <sz val="11"/>
      <color rgb="FF376091"/>
      <name val="Calibri"/>
      <family val="2"/>
    </font>
    <font>
      <sz val="11"/>
      <color rgb="FF376091"/>
      <name val="Calibri"/>
      <family val="2"/>
    </font>
    <font>
      <sz val="12"/>
      <color indexed="0"/>
      <name val="Calibri"/>
      <family val="2"/>
      <scheme val="minor"/>
    </font>
    <font>
      <u/>
      <sz val="12"/>
      <color theme="10"/>
      <name val="Calibri"/>
      <family val="2"/>
      <scheme val="minor"/>
    </font>
    <font>
      <b/>
      <sz val="12"/>
      <color indexed="0"/>
      <name val="Calibri"/>
      <family val="2"/>
      <scheme val="minor"/>
    </font>
    <font>
      <b/>
      <sz val="12"/>
      <name val="Calibri"/>
      <family val="2"/>
      <scheme val="minor"/>
    </font>
    <font>
      <sz val="12"/>
      <name val="Calibri"/>
      <family val="2"/>
      <scheme val="minor"/>
    </font>
    <font>
      <sz val="10"/>
      <color indexed="0"/>
      <name val="Calibri"/>
      <family val="2"/>
    </font>
    <font>
      <b/>
      <sz val="10"/>
      <color indexed="0"/>
      <name val="Calibri"/>
      <family val="2"/>
    </font>
    <font>
      <sz val="10"/>
      <color rgb="FF000000"/>
      <name val="Calibri"/>
      <family val="2"/>
    </font>
    <font>
      <b/>
      <sz val="12"/>
      <color rgb="FF000000"/>
      <name val="Calibri"/>
      <family val="2"/>
      <scheme val="minor"/>
    </font>
    <font>
      <sz val="12"/>
      <color rgb="FF000000"/>
      <name val="Calibri"/>
      <family val="2"/>
      <scheme val="minor"/>
    </font>
    <font>
      <i/>
      <sz val="12"/>
      <color rgb="FF000000"/>
      <name val="Calibri"/>
      <family val="2"/>
      <scheme val="minor"/>
    </font>
    <font>
      <b/>
      <sz val="10"/>
      <color indexed="0"/>
      <name val="Times New Roman"/>
      <family val="1"/>
    </font>
    <font>
      <sz val="12"/>
      <color indexed="0"/>
      <name val="Garamond"/>
      <family val="1"/>
    </font>
    <font>
      <sz val="12"/>
      <color rgb="FFFF0000"/>
      <name val="Arial"/>
      <family val="2"/>
    </font>
    <font>
      <b/>
      <sz val="16"/>
      <color theme="1"/>
      <name val="Tahoma"/>
      <family val="2"/>
    </font>
    <font>
      <sz val="16"/>
      <color rgb="FF92D050"/>
      <name val="Tahoma"/>
      <family val="2"/>
    </font>
    <font>
      <b/>
      <sz val="12"/>
      <color rgb="FF000000"/>
      <name val="Arial"/>
      <family val="2"/>
    </font>
    <font>
      <sz val="9"/>
      <color rgb="FFFF0000"/>
      <name val="Calibri"/>
      <family val="2"/>
    </font>
    <font>
      <sz val="10"/>
      <color rgb="FFFF0000"/>
      <name val="Calibri"/>
      <family val="2"/>
    </font>
    <font>
      <sz val="11"/>
      <color rgb="FFFF0000"/>
      <name val="Calibri"/>
      <family val="2"/>
    </font>
    <font>
      <b/>
      <sz val="12"/>
      <color rgb="FF000000"/>
      <name val="Times New Roman"/>
      <family val="1"/>
    </font>
    <font>
      <sz val="12"/>
      <color rgb="FF000000"/>
      <name val="Times New Roman"/>
      <family val="1"/>
    </font>
    <font>
      <sz val="8"/>
      <color indexed="0"/>
      <name val="Times New Roman"/>
      <family val="1"/>
    </font>
    <font>
      <b/>
      <sz val="12"/>
      <color indexed="0"/>
      <name val="Times New Roman"/>
      <family val="1"/>
    </font>
    <font>
      <sz val="12"/>
      <color indexed="0"/>
      <name val="Times New Roman"/>
      <family val="1"/>
    </font>
    <font>
      <sz val="11"/>
      <color indexed="0"/>
      <name val="Times New Roman"/>
      <family val="1"/>
    </font>
    <font>
      <sz val="9"/>
      <name val="Calibri"/>
      <family val="2"/>
    </font>
    <font>
      <sz val="12"/>
      <color rgb="FF000000"/>
      <name val="Calibri"/>
      <family val="2"/>
    </font>
    <font>
      <sz val="10"/>
      <name val="Arial"/>
      <family val="2"/>
    </font>
    <font>
      <sz val="11"/>
      <name val="Arial"/>
      <family val="2"/>
    </font>
    <font>
      <b/>
      <sz val="11"/>
      <color indexed="0"/>
      <name val="Calibri"/>
      <family val="2"/>
    </font>
    <font>
      <sz val="11"/>
      <color indexed="0"/>
      <name val="Arial"/>
      <family val="2"/>
    </font>
    <font>
      <sz val="11"/>
      <name val="Calibri"/>
      <family val="2"/>
    </font>
    <font>
      <sz val="11"/>
      <color rgb="FFFF0000"/>
      <name val="Arial"/>
      <family val="2"/>
    </font>
    <font>
      <b/>
      <sz val="10"/>
      <name val="Arial"/>
      <family val="2"/>
    </font>
    <font>
      <sz val="8"/>
      <name val="Arial"/>
      <family val="2"/>
    </font>
    <font>
      <b/>
      <sz val="10"/>
      <color indexed="0"/>
      <name val="Arial Narrow"/>
      <family val="2"/>
    </font>
    <font>
      <sz val="10"/>
      <color rgb="FF000000"/>
      <name val="Arial Narrow"/>
      <family val="2"/>
    </font>
    <font>
      <sz val="10"/>
      <color indexed="0"/>
      <name val="Arial Narrow"/>
      <family val="2"/>
    </font>
    <font>
      <sz val="10"/>
      <color indexed="0"/>
      <name val="Arial"/>
      <family val="2"/>
    </font>
    <font>
      <sz val="10"/>
      <name val="Calibri"/>
      <family val="2"/>
      <scheme val="minor"/>
    </font>
    <font>
      <b/>
      <sz val="10"/>
      <color rgb="FF000000"/>
      <name val="Calibri"/>
      <family val="2"/>
      <scheme val="minor"/>
    </font>
    <font>
      <sz val="10"/>
      <color rgb="FF000000"/>
      <name val="Calibri"/>
      <family val="2"/>
      <scheme val="minor"/>
    </font>
    <font>
      <b/>
      <sz val="10"/>
      <name val="Calibri"/>
      <family val="2"/>
      <scheme val="minor"/>
    </font>
    <font>
      <sz val="11"/>
      <color rgb="FF000000"/>
      <name val="Calibri"/>
      <family val="2"/>
      <scheme val="minor"/>
    </font>
    <font>
      <b/>
      <sz val="11"/>
      <color rgb="FF000000"/>
      <name val="Calibri"/>
      <family val="2"/>
      <scheme val="minor"/>
    </font>
    <font>
      <b/>
      <sz val="11"/>
      <color rgb="FF1F497D"/>
      <name val="Calibri"/>
      <family val="2"/>
      <scheme val="minor"/>
    </font>
    <font>
      <sz val="11"/>
      <name val="Calibri"/>
      <family val="2"/>
      <scheme val="minor"/>
    </font>
    <font>
      <sz val="11"/>
      <color rgb="FF1F497D"/>
      <name val="Calibri"/>
      <family val="2"/>
      <scheme val="minor"/>
    </font>
    <font>
      <b/>
      <sz val="11"/>
      <color theme="4" tint="-0.249977111117893"/>
      <name val="Calibri"/>
      <family val="2"/>
    </font>
    <font>
      <sz val="11"/>
      <color theme="4" tint="-0.249977111117893"/>
      <name val="Calibri"/>
      <family val="2"/>
    </font>
    <font>
      <sz val="10"/>
      <name val="Arial Narrow"/>
      <family val="2"/>
    </font>
    <font>
      <b/>
      <sz val="10"/>
      <color theme="0"/>
      <name val="Arial Narrow"/>
      <family val="2"/>
    </font>
    <font>
      <b/>
      <sz val="14"/>
      <name val="Arial"/>
      <family val="2"/>
    </font>
    <font>
      <sz val="14"/>
      <color indexed="0"/>
      <name val="Arial"/>
      <family val="2"/>
    </font>
    <font>
      <sz val="12"/>
      <color rgb="FF000000"/>
      <name val="Arial Narrow"/>
      <family val="2"/>
    </font>
    <font>
      <b/>
      <sz val="11"/>
      <name val="Arial Narrow"/>
      <family val="2"/>
    </font>
    <font>
      <sz val="11"/>
      <color indexed="0"/>
      <name val="Arial Narrow"/>
      <family val="2"/>
    </font>
    <font>
      <sz val="11"/>
      <color rgb="FF000000"/>
      <name val="Arial Narrow"/>
      <family val="2"/>
    </font>
  </fonts>
  <fills count="30">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FF0000"/>
        <bgColor indexed="64"/>
      </patternFill>
    </fill>
    <fill>
      <patternFill patternType="solid">
        <fgColor theme="9" tint="0.59999389629810485"/>
        <bgColor indexed="64"/>
      </patternFill>
    </fill>
    <fill>
      <patternFill patternType="solid">
        <fgColor rgb="FFC00000"/>
        <bgColor indexed="64"/>
      </patternFill>
    </fill>
    <fill>
      <patternFill patternType="solid">
        <fgColor rgb="FFFFFF00"/>
        <bgColor indexed="64"/>
      </patternFill>
    </fill>
    <fill>
      <patternFill patternType="solid">
        <fgColor rgb="FFD9D9D9"/>
        <bgColor indexed="64"/>
      </patternFill>
    </fill>
    <fill>
      <patternFill patternType="solid">
        <fgColor rgb="FFC2D69A"/>
        <bgColor indexed="64"/>
      </patternFill>
    </fill>
    <fill>
      <patternFill patternType="solid">
        <fgColor rgb="FFFFFFFF"/>
        <bgColor indexed="64"/>
      </patternFill>
    </fill>
    <fill>
      <patternFill patternType="solid">
        <fgColor rgb="FFFFC000"/>
        <bgColor indexed="64"/>
      </patternFill>
    </fill>
    <fill>
      <patternFill patternType="solid">
        <fgColor rgb="FFFCD5B4"/>
        <bgColor indexed="64"/>
      </patternFill>
    </fill>
    <fill>
      <patternFill patternType="solid">
        <fgColor rgb="FFB8CCE4"/>
        <bgColor indexed="64"/>
      </patternFill>
    </fill>
    <fill>
      <patternFill patternType="solid">
        <fgColor rgb="FFC5BE97"/>
        <bgColor indexed="64"/>
      </patternFill>
    </fill>
    <fill>
      <patternFill patternType="solid">
        <fgColor rgb="FFEBF1DE"/>
        <bgColor indexed="64"/>
      </patternFill>
    </fill>
    <fill>
      <patternFill patternType="solid">
        <fgColor rgb="FFDCE6F1"/>
        <bgColor indexed="64"/>
      </patternFill>
    </fill>
    <fill>
      <patternFill patternType="solid">
        <fgColor rgb="FFFDE9D9"/>
        <bgColor indexed="64"/>
      </patternFill>
    </fill>
    <fill>
      <patternFill patternType="solid">
        <fgColor rgb="FF92D050"/>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rgb="FF00B050"/>
        <bgColor indexed="64"/>
      </patternFill>
    </fill>
    <fill>
      <patternFill patternType="solid">
        <fgColor rgb="FFE7E6E6"/>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alignment vertical="top"/>
      <protection locked="0"/>
    </xf>
    <xf numFmtId="164" fontId="1" fillId="0" borderId="0" applyFont="0" applyFill="0" applyBorder="0" applyAlignment="0" applyProtection="0"/>
    <xf numFmtId="0" fontId="1" fillId="0" borderId="0">
      <alignment vertical="top"/>
      <protection locked="0"/>
    </xf>
    <xf numFmtId="9" fontId="6" fillId="0" borderId="0" applyFont="0" applyFill="0" applyBorder="0" applyAlignment="0" applyProtection="0"/>
    <xf numFmtId="0" fontId="16" fillId="0" borderId="0" applyNumberFormat="0" applyFill="0" applyBorder="0" applyAlignment="0" applyProtection="0">
      <alignment vertical="top"/>
      <protection locked="0"/>
    </xf>
  </cellStyleXfs>
  <cellXfs count="757">
    <xf numFmtId="0" fontId="0" fillId="0" borderId="0" xfId="0" applyAlignment="1" applyProtection="1"/>
    <xf numFmtId="0" fontId="0" fillId="0" borderId="0" xfId="0" applyAlignment="1">
      <alignment horizontal="center" vertical="center"/>
      <protection locked="0"/>
    </xf>
    <xf numFmtId="0" fontId="0" fillId="0" borderId="0" xfId="0" applyAlignment="1" applyProtection="1">
      <alignment horizontal="center" vertical="center"/>
    </xf>
    <xf numFmtId="0" fontId="2" fillId="0" borderId="0" xfId="0" applyFont="1" applyAlignment="1" applyProtection="1"/>
    <xf numFmtId="0" fontId="2" fillId="0" borderId="0" xfId="0" applyFont="1" applyAlignment="1" applyProtection="1">
      <alignment horizontal="center" vertical="center"/>
    </xf>
    <xf numFmtId="0" fontId="0" fillId="0" borderId="1" xfId="0" applyBorder="1" applyAlignment="1">
      <alignment horizontal="center" vertical="center"/>
      <protection locked="0"/>
    </xf>
    <xf numFmtId="0" fontId="2" fillId="0" borderId="0" xfId="0" applyFont="1" applyAlignment="1" applyProtection="1">
      <alignment vertical="center" wrapText="1"/>
    </xf>
    <xf numFmtId="0" fontId="0" fillId="0" borderId="0" xfId="0" applyAlignment="1">
      <alignment vertical="center" wrapText="1"/>
      <protection locked="0"/>
    </xf>
    <xf numFmtId="0" fontId="0" fillId="0" borderId="0" xfId="0" applyAlignment="1" applyProtection="1">
      <alignment vertical="center" wrapText="1"/>
    </xf>
    <xf numFmtId="0" fontId="0" fillId="0" borderId="0" xfId="0" applyAlignment="1" applyProtection="1">
      <alignment horizontal="center"/>
    </xf>
    <xf numFmtId="0" fontId="3" fillId="0" borderId="1" xfId="0" applyFont="1" applyBorder="1" applyAlignment="1" applyProtection="1">
      <alignment vertical="center" wrapText="1"/>
    </xf>
    <xf numFmtId="0" fontId="3" fillId="0" borderId="6" xfId="0" applyFont="1" applyBorder="1" applyAlignment="1" applyProtection="1">
      <alignment vertical="center" wrapText="1"/>
    </xf>
    <xf numFmtId="165" fontId="1" fillId="4" borderId="1" xfId="1" applyNumberFormat="1" applyFont="1" applyFill="1" applyBorder="1" applyAlignment="1" applyProtection="1">
      <alignment horizontal="center" vertical="center"/>
      <protection locked="0"/>
    </xf>
    <xf numFmtId="165" fontId="0" fillId="4" borderId="1" xfId="1" applyNumberFormat="1" applyFont="1" applyFill="1" applyBorder="1" applyAlignment="1" applyProtection="1">
      <alignment horizontal="center" vertical="center"/>
      <protection locked="0"/>
    </xf>
    <xf numFmtId="165" fontId="0" fillId="4" borderId="1" xfId="1" applyNumberFormat="1" applyFont="1" applyFill="1" applyBorder="1" applyAlignment="1" applyProtection="1">
      <alignment horizontal="center" vertical="center"/>
    </xf>
    <xf numFmtId="165" fontId="0" fillId="4" borderId="6" xfId="1" applyNumberFormat="1" applyFont="1" applyFill="1" applyBorder="1" applyAlignment="1" applyProtection="1">
      <alignment horizontal="center" vertical="center"/>
      <protection locked="0"/>
    </xf>
    <xf numFmtId="164" fontId="0" fillId="3" borderId="1" xfId="1" applyFont="1" applyFill="1" applyBorder="1" applyAlignment="1" applyProtection="1">
      <alignment horizontal="center" vertical="center"/>
      <protection locked="0"/>
    </xf>
    <xf numFmtId="164" fontId="0" fillId="3" borderId="1" xfId="1" applyFont="1" applyFill="1" applyBorder="1" applyAlignment="1" applyProtection="1">
      <alignment horizontal="center" vertical="center"/>
    </xf>
    <xf numFmtId="166" fontId="0" fillId="3" borderId="1" xfId="1" applyNumberFormat="1" applyFont="1" applyFill="1" applyBorder="1" applyAlignment="1" applyProtection="1">
      <alignment horizontal="center" vertical="center"/>
      <protection locked="0"/>
    </xf>
    <xf numFmtId="166" fontId="0" fillId="3" borderId="1" xfId="1" applyNumberFormat="1" applyFont="1" applyFill="1" applyBorder="1" applyAlignment="1" applyProtection="1">
      <alignment horizontal="center" vertical="center"/>
    </xf>
    <xf numFmtId="166" fontId="0" fillId="3" borderId="6" xfId="1" applyNumberFormat="1" applyFont="1" applyFill="1" applyBorder="1" applyAlignment="1" applyProtection="1">
      <alignment horizontal="center" vertical="center"/>
      <protection locked="0"/>
    </xf>
    <xf numFmtId="165" fontId="0" fillId="3" borderId="1" xfId="1" applyNumberFormat="1" applyFont="1" applyFill="1" applyBorder="1" applyAlignment="1" applyProtection="1">
      <alignment horizontal="center" vertical="center"/>
      <protection locked="0"/>
    </xf>
    <xf numFmtId="165" fontId="0" fillId="3" borderId="1" xfId="1" applyNumberFormat="1" applyFont="1" applyFill="1" applyBorder="1" applyAlignment="1" applyProtection="1">
      <alignment horizontal="center" vertical="center"/>
    </xf>
    <xf numFmtId="165" fontId="0" fillId="3" borderId="6" xfId="1" applyNumberFormat="1" applyFont="1" applyFill="1" applyBorder="1" applyAlignment="1" applyProtection="1">
      <alignment horizontal="center" vertical="center"/>
      <protection locked="0"/>
    </xf>
    <xf numFmtId="164" fontId="0" fillId="2" borderId="1" xfId="1" applyFont="1" applyFill="1" applyBorder="1" applyAlignment="1" applyProtection="1">
      <alignment horizontal="center" vertical="center"/>
      <protection locked="0"/>
    </xf>
    <xf numFmtId="164" fontId="0" fillId="2" borderId="5" xfId="1" applyFont="1" applyFill="1" applyBorder="1" applyAlignment="1" applyProtection="1">
      <alignment horizontal="center" vertical="center"/>
      <protection locked="0"/>
    </xf>
    <xf numFmtId="164" fontId="0" fillId="2" borderId="1" xfId="1" applyFont="1" applyFill="1" applyBorder="1" applyAlignment="1" applyProtection="1">
      <alignment horizontal="center" vertical="center"/>
    </xf>
    <xf numFmtId="164" fontId="0" fillId="2" borderId="5" xfId="1" applyFont="1" applyFill="1" applyBorder="1" applyAlignment="1" applyProtection="1">
      <alignment horizontal="center" vertical="center"/>
    </xf>
    <xf numFmtId="164" fontId="0" fillId="2" borderId="6" xfId="1" applyFont="1" applyFill="1" applyBorder="1" applyAlignment="1" applyProtection="1">
      <alignment horizontal="center" vertical="center"/>
      <protection locked="0"/>
    </xf>
    <xf numFmtId="164" fontId="0" fillId="2" borderId="7" xfId="1" applyFont="1" applyFill="1" applyBorder="1" applyAlignment="1" applyProtection="1">
      <alignment horizontal="center" vertical="center"/>
      <protection locked="0"/>
    </xf>
    <xf numFmtId="166" fontId="0" fillId="2" borderId="1" xfId="1" applyNumberFormat="1" applyFont="1" applyFill="1" applyBorder="1" applyAlignment="1" applyProtection="1">
      <alignment horizontal="center" vertical="center"/>
      <protection locked="0"/>
    </xf>
    <xf numFmtId="165" fontId="0" fillId="2" borderId="1" xfId="1" applyNumberFormat="1" applyFont="1" applyFill="1" applyBorder="1" applyAlignment="1" applyProtection="1">
      <alignment horizontal="center" vertical="center"/>
      <protection locked="0"/>
    </xf>
    <xf numFmtId="165" fontId="0" fillId="2" borderId="1" xfId="1" applyNumberFormat="1" applyFont="1" applyFill="1" applyBorder="1" applyAlignment="1" applyProtection="1">
      <alignment horizontal="center" vertical="center"/>
    </xf>
    <xf numFmtId="0" fontId="1" fillId="0" borderId="1" xfId="0" applyFont="1" applyBorder="1" applyAlignment="1">
      <alignment horizontal="center" vertical="center"/>
      <protection locked="0"/>
    </xf>
    <xf numFmtId="0" fontId="1" fillId="0" borderId="3" xfId="0" applyFont="1" applyBorder="1" applyAlignment="1">
      <alignment horizontal="left" vertical="top" wrapText="1"/>
      <protection locked="0"/>
    </xf>
    <xf numFmtId="3" fontId="0" fillId="4" borderId="3" xfId="0" applyNumberFormat="1" applyFill="1" applyBorder="1" applyAlignment="1" applyProtection="1">
      <alignment horizontal="center" vertical="center"/>
    </xf>
    <xf numFmtId="165" fontId="0" fillId="4" borderId="3" xfId="1" applyNumberFormat="1" applyFont="1" applyFill="1" applyBorder="1" applyAlignment="1" applyProtection="1">
      <alignment horizontal="center" vertical="center"/>
    </xf>
    <xf numFmtId="165" fontId="0" fillId="3" borderId="3" xfId="1" applyNumberFormat="1" applyFont="1" applyFill="1" applyBorder="1" applyAlignment="1" applyProtection="1">
      <alignment horizontal="center" vertical="center"/>
    </xf>
    <xf numFmtId="166" fontId="0" fillId="3" borderId="3" xfId="1" applyNumberFormat="1" applyFont="1" applyFill="1" applyBorder="1" applyAlignment="1" applyProtection="1">
      <alignment horizontal="center" vertical="center"/>
    </xf>
    <xf numFmtId="164" fontId="0" fillId="2" borderId="3" xfId="1" applyFont="1" applyFill="1" applyBorder="1" applyAlignment="1" applyProtection="1">
      <alignment horizontal="center" vertical="center"/>
    </xf>
    <xf numFmtId="164" fontId="0" fillId="2" borderId="4" xfId="1" applyFont="1" applyFill="1" applyBorder="1" applyAlignment="1" applyProtection="1">
      <alignment horizontal="center" vertical="center"/>
    </xf>
    <xf numFmtId="165" fontId="0" fillId="2" borderId="3" xfId="1" applyNumberFormat="1" applyFont="1" applyFill="1" applyBorder="1" applyAlignment="1" applyProtection="1">
      <alignment horizontal="center" vertical="center"/>
    </xf>
    <xf numFmtId="164" fontId="4" fillId="0" borderId="0" xfId="1" applyFont="1" applyAlignment="1" applyProtection="1">
      <alignment horizontal="left"/>
    </xf>
    <xf numFmtId="164" fontId="4" fillId="0" borderId="8" xfId="1" applyFont="1" applyBorder="1" applyAlignment="1" applyProtection="1">
      <alignment horizontal="left" vertical="center"/>
      <protection locked="0"/>
    </xf>
    <xf numFmtId="164" fontId="4" fillId="0" borderId="9" xfId="1" applyFont="1" applyBorder="1" applyAlignment="1" applyProtection="1">
      <alignment horizontal="left" vertical="center" wrapText="1"/>
      <protection locked="0"/>
    </xf>
    <xf numFmtId="165" fontId="4" fillId="4" borderId="9" xfId="1" applyNumberFormat="1" applyFont="1" applyFill="1" applyBorder="1" applyAlignment="1" applyProtection="1">
      <alignment horizontal="left" vertical="center"/>
    </xf>
    <xf numFmtId="164" fontId="4" fillId="3" borderId="9" xfId="1" applyFont="1" applyFill="1" applyBorder="1" applyAlignment="1" applyProtection="1">
      <alignment horizontal="left" vertical="center"/>
    </xf>
    <xf numFmtId="164" fontId="4" fillId="2" borderId="9" xfId="1" applyFont="1" applyFill="1" applyBorder="1" applyAlignment="1" applyProtection="1">
      <alignment horizontal="center" vertical="center"/>
    </xf>
    <xf numFmtId="164" fontId="4" fillId="2" borderId="9" xfId="1" applyFont="1" applyFill="1" applyBorder="1" applyAlignment="1" applyProtection="1">
      <alignment horizontal="left" vertical="center"/>
    </xf>
    <xf numFmtId="164" fontId="4" fillId="2" borderId="11" xfId="1" applyFont="1" applyFill="1" applyBorder="1" applyAlignment="1" applyProtection="1">
      <alignment horizontal="left" vertical="center"/>
    </xf>
    <xf numFmtId="0" fontId="2" fillId="0" borderId="2" xfId="0" applyFont="1" applyBorder="1" applyAlignment="1">
      <alignment horizontal="center" vertical="center"/>
      <protection locked="0"/>
    </xf>
    <xf numFmtId="0" fontId="2" fillId="0" borderId="3" xfId="0" applyFont="1" applyBorder="1" applyAlignment="1">
      <alignment vertical="center" wrapText="1"/>
      <protection locked="0"/>
    </xf>
    <xf numFmtId="0" fontId="2" fillId="0" borderId="3" xfId="0" applyFont="1" applyBorder="1" applyAlignment="1" applyProtection="1"/>
    <xf numFmtId="0" fontId="2" fillId="0" borderId="10" xfId="0" applyFont="1" applyBorder="1" applyAlignment="1">
      <alignment horizontal="center" vertical="center"/>
      <protection locked="0"/>
    </xf>
    <xf numFmtId="0" fontId="2" fillId="0" borderId="6" xfId="0" applyFont="1" applyBorder="1" applyAlignment="1">
      <alignment horizontal="center" vertical="center" wrapText="1"/>
      <protection locked="0"/>
    </xf>
    <xf numFmtId="0" fontId="2" fillId="4" borderId="6" xfId="0" applyFont="1" applyFill="1" applyBorder="1" applyAlignment="1" applyProtection="1">
      <alignment horizontal="center" vertical="center"/>
    </xf>
    <xf numFmtId="0" fontId="2" fillId="3" borderId="6" xfId="0" applyFont="1" applyFill="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6" xfId="0" applyFont="1" applyBorder="1" applyAlignment="1" applyProtection="1">
      <alignment horizontal="center"/>
    </xf>
    <xf numFmtId="165" fontId="4" fillId="3" borderId="9" xfId="1" applyNumberFormat="1" applyFont="1" applyFill="1" applyBorder="1" applyAlignment="1" applyProtection="1">
      <alignment horizontal="left" vertical="center"/>
    </xf>
    <xf numFmtId="0" fontId="2" fillId="5" borderId="0" xfId="0" applyFont="1" applyFill="1" applyAlignment="1">
      <alignment horizontal="center" vertical="center"/>
      <protection locked="0"/>
    </xf>
    <xf numFmtId="0" fontId="2" fillId="4" borderId="13" xfId="0" applyFont="1" applyFill="1" applyBorder="1" applyAlignment="1">
      <alignment horizontal="center" vertical="center"/>
      <protection locked="0"/>
    </xf>
    <xf numFmtId="0" fontId="2" fillId="3" borderId="13" xfId="0" applyFont="1" applyFill="1" applyBorder="1" applyAlignment="1">
      <alignment horizontal="center" vertical="center"/>
      <protection locked="0"/>
    </xf>
    <xf numFmtId="0" fontId="2" fillId="2" borderId="13" xfId="0" applyFont="1" applyFill="1" applyBorder="1" applyAlignment="1">
      <alignment horizontal="center" vertical="center"/>
      <protection locked="0"/>
    </xf>
    <xf numFmtId="164" fontId="0" fillId="2" borderId="16" xfId="1" applyFont="1" applyFill="1" applyBorder="1" applyAlignment="1" applyProtection="1">
      <alignment horizontal="center" vertical="center"/>
      <protection locked="0"/>
    </xf>
    <xf numFmtId="167" fontId="0" fillId="2" borderId="16" xfId="1" applyNumberFormat="1" applyFont="1" applyFill="1" applyBorder="1" applyAlignment="1" applyProtection="1">
      <alignment horizontal="center" vertical="center"/>
      <protection locked="0"/>
    </xf>
    <xf numFmtId="164" fontId="0" fillId="2" borderId="16" xfId="1" applyFont="1" applyFill="1" applyBorder="1" applyAlignment="1" applyProtection="1">
      <alignment horizontal="center" vertical="center"/>
    </xf>
    <xf numFmtId="164" fontId="0" fillId="2" borderId="15" xfId="1" applyFont="1" applyFill="1" applyBorder="1" applyAlignment="1" applyProtection="1">
      <alignment horizontal="center" vertical="center"/>
      <protection locked="0"/>
    </xf>
    <xf numFmtId="164" fontId="4" fillId="6" borderId="1" xfId="1" applyFont="1" applyFill="1" applyBorder="1" applyAlignment="1" applyProtection="1">
      <alignment horizontal="left"/>
    </xf>
    <xf numFmtId="0" fontId="0" fillId="6" borderId="1" xfId="0" applyFill="1" applyBorder="1" applyAlignment="1" applyProtection="1"/>
    <xf numFmtId="164" fontId="4" fillId="6" borderId="17" xfId="1" applyFont="1" applyFill="1" applyBorder="1" applyAlignment="1" applyProtection="1">
      <alignment horizontal="left"/>
    </xf>
    <xf numFmtId="0" fontId="2" fillId="2" borderId="19" xfId="0" applyFont="1" applyFill="1" applyBorder="1" applyAlignment="1" applyProtection="1">
      <alignment horizontal="center" vertical="center"/>
    </xf>
    <xf numFmtId="164" fontId="0" fillId="2" borderId="18" xfId="1" applyFont="1" applyFill="1" applyBorder="1" applyAlignment="1" applyProtection="1">
      <alignment horizontal="center" vertical="center"/>
    </xf>
    <xf numFmtId="164" fontId="4" fillId="2" borderId="1" xfId="1" applyFont="1" applyFill="1" applyBorder="1" applyAlignment="1" applyProtection="1">
      <alignment horizontal="left" vertical="center"/>
    </xf>
    <xf numFmtId="164" fontId="4" fillId="6" borderId="22" xfId="1" applyFont="1" applyFill="1" applyBorder="1" applyAlignment="1" applyProtection="1">
      <alignment horizontal="left"/>
    </xf>
    <xf numFmtId="0" fontId="5" fillId="7" borderId="3" xfId="0" applyFont="1" applyFill="1" applyBorder="1" applyAlignment="1">
      <alignment horizontal="center" vertical="center"/>
      <protection locked="0"/>
    </xf>
    <xf numFmtId="165" fontId="4" fillId="7" borderId="9" xfId="1" applyNumberFormat="1" applyFont="1" applyFill="1" applyBorder="1" applyAlignment="1" applyProtection="1">
      <alignment horizontal="left" vertical="center"/>
    </xf>
    <xf numFmtId="0" fontId="2" fillId="7" borderId="3" xfId="0" applyFont="1" applyFill="1" applyBorder="1" applyAlignment="1">
      <alignment horizontal="center" vertical="center"/>
      <protection locked="0"/>
    </xf>
    <xf numFmtId="0" fontId="2" fillId="7" borderId="23" xfId="0" applyFont="1" applyFill="1" applyBorder="1" applyAlignment="1">
      <alignment horizontal="center" vertical="center"/>
      <protection locked="0"/>
    </xf>
    <xf numFmtId="0" fontId="2" fillId="7" borderId="24" xfId="0" applyFont="1" applyFill="1" applyBorder="1" applyAlignment="1" applyProtection="1">
      <alignment horizontal="center" vertical="center"/>
    </xf>
    <xf numFmtId="0" fontId="2" fillId="0" borderId="0" xfId="0" applyFont="1" applyAlignment="1" applyProtection="1">
      <alignment horizontal="center"/>
    </xf>
    <xf numFmtId="9" fontId="4" fillId="4" borderId="17" xfId="3" applyFont="1" applyFill="1" applyBorder="1" applyAlignment="1" applyProtection="1">
      <alignment horizontal="center" vertical="center"/>
    </xf>
    <xf numFmtId="169" fontId="4" fillId="4" borderId="17" xfId="3" applyNumberFormat="1" applyFont="1" applyFill="1" applyBorder="1" applyAlignment="1" applyProtection="1">
      <alignment horizontal="center" vertical="center"/>
    </xf>
    <xf numFmtId="10" fontId="4" fillId="4" borderId="17" xfId="3" applyNumberFormat="1" applyFont="1" applyFill="1" applyBorder="1" applyAlignment="1" applyProtection="1">
      <alignment horizontal="center" vertical="center"/>
    </xf>
    <xf numFmtId="10" fontId="4" fillId="4" borderId="17" xfId="3" applyNumberFormat="1" applyFont="1" applyFill="1" applyBorder="1" applyAlignment="1" applyProtection="1">
      <alignment horizontal="center"/>
    </xf>
    <xf numFmtId="165" fontId="0" fillId="8" borderId="1" xfId="1" applyNumberFormat="1" applyFont="1" applyFill="1" applyBorder="1" applyAlignment="1" applyProtection="1">
      <alignment horizontal="center" vertical="center"/>
      <protection locked="0"/>
    </xf>
    <xf numFmtId="166" fontId="0" fillId="8" borderId="1" xfId="1" applyNumberFormat="1" applyFont="1" applyFill="1" applyBorder="1" applyAlignment="1" applyProtection="1">
      <alignment horizontal="center" vertical="center"/>
      <protection locked="0"/>
    </xf>
    <xf numFmtId="164" fontId="0" fillId="8" borderId="1" xfId="1" applyFont="1" applyFill="1" applyBorder="1" applyAlignment="1" applyProtection="1">
      <alignment horizontal="center" vertical="center"/>
      <protection locked="0"/>
    </xf>
    <xf numFmtId="164" fontId="4" fillId="8" borderId="22" xfId="1" applyFont="1" applyFill="1" applyBorder="1" applyAlignment="1" applyProtection="1">
      <alignment horizontal="left"/>
    </xf>
    <xf numFmtId="0" fontId="0" fillId="8" borderId="1" xfId="0" applyFill="1" applyBorder="1" applyAlignment="1" applyProtection="1"/>
    <xf numFmtId="164" fontId="4" fillId="8" borderId="17" xfId="1" applyFont="1" applyFill="1" applyBorder="1" applyAlignment="1" applyProtection="1">
      <alignment horizontal="left"/>
    </xf>
    <xf numFmtId="169" fontId="4" fillId="8" borderId="17" xfId="3" applyNumberFormat="1" applyFont="1" applyFill="1" applyBorder="1" applyAlignment="1" applyProtection="1">
      <alignment horizontal="center" vertical="center"/>
    </xf>
    <xf numFmtId="10" fontId="4" fillId="8" borderId="17" xfId="3" applyNumberFormat="1" applyFont="1" applyFill="1" applyBorder="1" applyAlignment="1" applyProtection="1">
      <alignment horizontal="center"/>
    </xf>
    <xf numFmtId="9" fontId="4" fillId="8" borderId="17" xfId="3" applyFont="1" applyFill="1" applyBorder="1" applyAlignment="1" applyProtection="1">
      <alignment horizontal="center" vertical="center"/>
    </xf>
    <xf numFmtId="0" fontId="2" fillId="0" borderId="34" xfId="0" applyFont="1" applyBorder="1" applyAlignment="1">
      <alignment horizontal="center" vertical="center"/>
      <protection locked="0"/>
    </xf>
    <xf numFmtId="0" fontId="2" fillId="0" borderId="26" xfId="0" applyFont="1" applyBorder="1" applyAlignment="1">
      <alignment horizontal="center" vertical="center" wrapText="1"/>
      <protection locked="0"/>
    </xf>
    <xf numFmtId="0" fontId="2" fillId="4" borderId="26" xfId="0" applyFont="1" applyFill="1" applyBorder="1" applyAlignment="1" applyProtection="1">
      <alignment horizontal="center" vertical="center"/>
    </xf>
    <xf numFmtId="0" fontId="2" fillId="7" borderId="26" xfId="0" applyFont="1" applyFill="1" applyBorder="1" applyAlignment="1" applyProtection="1">
      <alignment horizontal="center" vertical="center"/>
    </xf>
    <xf numFmtId="0" fontId="2" fillId="3" borderId="26" xfId="0" applyFont="1" applyFill="1" applyBorder="1" applyAlignment="1" applyProtection="1">
      <alignment horizontal="center" vertical="center"/>
    </xf>
    <xf numFmtId="0" fontId="2" fillId="2" borderId="26" xfId="0" applyFont="1" applyFill="1" applyBorder="1" applyAlignment="1" applyProtection="1">
      <alignment horizontal="center" vertical="center"/>
    </xf>
    <xf numFmtId="0" fontId="2" fillId="6" borderId="35" xfId="0" applyFont="1" applyFill="1" applyBorder="1" applyAlignment="1" applyProtection="1">
      <alignment horizontal="center" vertical="center"/>
    </xf>
    <xf numFmtId="0" fontId="2" fillId="6" borderId="26" xfId="0" applyFont="1" applyFill="1" applyBorder="1" applyAlignment="1" applyProtection="1">
      <alignment horizontal="center" vertical="center"/>
    </xf>
    <xf numFmtId="0" fontId="2" fillId="0" borderId="26" xfId="0" applyFont="1" applyBorder="1" applyAlignment="1" applyProtection="1">
      <alignment horizontal="center"/>
    </xf>
    <xf numFmtId="0" fontId="1" fillId="0" borderId="17" xfId="0" applyFont="1" applyBorder="1" applyAlignment="1">
      <alignment horizontal="center" vertical="center"/>
      <protection locked="0"/>
    </xf>
    <xf numFmtId="0" fontId="1" fillId="0" borderId="17" xfId="0" applyFont="1" applyBorder="1" applyAlignment="1">
      <alignment horizontal="left" vertical="top" wrapText="1"/>
      <protection locked="0"/>
    </xf>
    <xf numFmtId="3" fontId="0" fillId="4" borderId="17" xfId="0" applyNumberFormat="1" applyFill="1" applyBorder="1" applyAlignment="1" applyProtection="1">
      <alignment horizontal="center" vertical="center"/>
    </xf>
    <xf numFmtId="165" fontId="0" fillId="4" borderId="17" xfId="1" applyNumberFormat="1" applyFont="1" applyFill="1" applyBorder="1" applyAlignment="1" applyProtection="1">
      <alignment horizontal="center" vertical="center"/>
    </xf>
    <xf numFmtId="165" fontId="0" fillId="3" borderId="17" xfId="1" applyNumberFormat="1" applyFont="1" applyFill="1" applyBorder="1" applyAlignment="1" applyProtection="1">
      <alignment horizontal="center" vertical="center"/>
    </xf>
    <xf numFmtId="166" fontId="0" fillId="3" borderId="17" xfId="1" applyNumberFormat="1" applyFont="1" applyFill="1" applyBorder="1" applyAlignment="1" applyProtection="1">
      <alignment horizontal="center" vertical="center"/>
    </xf>
    <xf numFmtId="165" fontId="0" fillId="2" borderId="17" xfId="1" applyNumberFormat="1" applyFont="1" applyFill="1" applyBorder="1" applyAlignment="1" applyProtection="1">
      <alignment horizontal="center" vertical="center"/>
    </xf>
    <xf numFmtId="164" fontId="0" fillId="2" borderId="17" xfId="1" applyFont="1" applyFill="1" applyBorder="1" applyAlignment="1" applyProtection="1">
      <alignment horizontal="center" vertical="center"/>
    </xf>
    <xf numFmtId="0" fontId="0" fillId="6" borderId="17" xfId="0" applyFill="1" applyBorder="1" applyAlignment="1" applyProtection="1">
      <alignment horizontal="center"/>
    </xf>
    <xf numFmtId="164" fontId="4" fillId="0" borderId="1" xfId="1" applyFont="1" applyBorder="1" applyAlignment="1" applyProtection="1">
      <alignment horizontal="left" vertical="center"/>
      <protection locked="0"/>
    </xf>
    <xf numFmtId="164" fontId="4" fillId="0" borderId="1" xfId="1" applyFont="1" applyBorder="1" applyAlignment="1" applyProtection="1">
      <alignment horizontal="left" vertical="center" wrapText="1"/>
      <protection locked="0"/>
    </xf>
    <xf numFmtId="165" fontId="4" fillId="4" borderId="1" xfId="1" applyNumberFormat="1" applyFont="1" applyFill="1" applyBorder="1" applyAlignment="1" applyProtection="1">
      <alignment horizontal="left" vertical="center"/>
    </xf>
    <xf numFmtId="165" fontId="4" fillId="7" borderId="1" xfId="1" applyNumberFormat="1" applyFont="1" applyFill="1" applyBorder="1" applyAlignment="1" applyProtection="1">
      <alignment horizontal="left" vertical="center"/>
    </xf>
    <xf numFmtId="164" fontId="4" fillId="3" borderId="1" xfId="1" applyFont="1" applyFill="1" applyBorder="1" applyAlignment="1" applyProtection="1">
      <alignment horizontal="left" vertical="center"/>
    </xf>
    <xf numFmtId="164" fontId="4" fillId="2" borderId="1" xfId="1" applyFont="1" applyFill="1" applyBorder="1" applyAlignment="1" applyProtection="1">
      <alignment horizontal="center" vertical="center"/>
    </xf>
    <xf numFmtId="169" fontId="4" fillId="4" borderId="1" xfId="3" applyNumberFormat="1" applyFont="1" applyFill="1" applyBorder="1" applyAlignment="1" applyProtection="1">
      <alignment horizontal="center" vertical="center"/>
    </xf>
    <xf numFmtId="10" fontId="4" fillId="4" borderId="1" xfId="3" applyNumberFormat="1" applyFont="1" applyFill="1" applyBorder="1" applyAlignment="1" applyProtection="1">
      <alignment horizontal="center"/>
    </xf>
    <xf numFmtId="164" fontId="4" fillId="0" borderId="1" xfId="1" applyFont="1" applyBorder="1" applyAlignment="1" applyProtection="1">
      <alignment horizontal="left"/>
    </xf>
    <xf numFmtId="165" fontId="4" fillId="3" borderId="1" xfId="1" applyNumberFormat="1" applyFont="1" applyFill="1" applyBorder="1" applyAlignment="1" applyProtection="1">
      <alignment horizontal="left" vertical="center"/>
    </xf>
    <xf numFmtId="165" fontId="4" fillId="8" borderId="1" xfId="1" applyNumberFormat="1" applyFont="1" applyFill="1" applyBorder="1" applyAlignment="1" applyProtection="1">
      <alignment horizontal="left" vertical="center"/>
    </xf>
    <xf numFmtId="164" fontId="4" fillId="8" borderId="1" xfId="1" applyFont="1" applyFill="1" applyBorder="1" applyAlignment="1" applyProtection="1">
      <alignment horizontal="center" vertical="center"/>
    </xf>
    <xf numFmtId="164" fontId="4" fillId="8" borderId="1" xfId="1" applyFont="1" applyFill="1" applyBorder="1" applyAlignment="1" applyProtection="1">
      <alignment horizontal="left"/>
    </xf>
    <xf numFmtId="169" fontId="4" fillId="8" borderId="1" xfId="3" applyNumberFormat="1" applyFont="1" applyFill="1" applyBorder="1" applyAlignment="1" applyProtection="1">
      <alignment horizontal="center" vertical="center"/>
    </xf>
    <xf numFmtId="10" fontId="4" fillId="8" borderId="1" xfId="3" applyNumberFormat="1" applyFont="1" applyFill="1" applyBorder="1" applyAlignment="1" applyProtection="1">
      <alignment horizontal="center"/>
    </xf>
    <xf numFmtId="0" fontId="0" fillId="8" borderId="0" xfId="0" applyFill="1" applyAlignment="1" applyProtection="1"/>
    <xf numFmtId="165" fontId="4" fillId="8" borderId="1" xfId="1" applyNumberFormat="1" applyFont="1" applyFill="1" applyBorder="1" applyAlignment="1" applyProtection="1">
      <alignment horizontal="center" vertical="center"/>
    </xf>
    <xf numFmtId="164" fontId="4" fillId="0" borderId="1" xfId="1" applyFont="1" applyFill="1" applyBorder="1" applyAlignment="1" applyProtection="1">
      <alignment horizontal="left"/>
    </xf>
    <xf numFmtId="0" fontId="11" fillId="0" borderId="0" xfId="0" applyFont="1" applyAlignment="1" applyProtection="1">
      <alignment vertical="center"/>
    </xf>
    <xf numFmtId="0" fontId="12" fillId="0" borderId="0" xfId="0" applyFont="1" applyAlignment="1" applyProtection="1"/>
    <xf numFmtId="0" fontId="13" fillId="0" borderId="26" xfId="0" applyFont="1" applyBorder="1" applyAlignment="1" applyProtection="1">
      <alignment horizontal="right"/>
    </xf>
    <xf numFmtId="0" fontId="13" fillId="0" borderId="9" xfId="0" applyFont="1" applyBorder="1" applyAlignment="1" applyProtection="1">
      <alignment horizontal="right"/>
    </xf>
    <xf numFmtId="3" fontId="14" fillId="0" borderId="26" xfId="0" applyNumberFormat="1" applyFont="1" applyBorder="1" applyAlignment="1" applyProtection="1">
      <alignment horizontal="right" vertical="center"/>
    </xf>
    <xf numFmtId="4" fontId="14" fillId="0" borderId="26" xfId="0" applyNumberFormat="1" applyFont="1" applyBorder="1" applyAlignment="1" applyProtection="1">
      <alignment horizontal="right" vertical="center"/>
    </xf>
    <xf numFmtId="4" fontId="14" fillId="0" borderId="30" xfId="0" applyNumberFormat="1" applyFont="1" applyBorder="1" applyAlignment="1" applyProtection="1">
      <alignment horizontal="right" vertical="center"/>
    </xf>
    <xf numFmtId="3" fontId="14" fillId="0" borderId="9" xfId="0" applyNumberFormat="1" applyFont="1" applyBorder="1" applyAlignment="1" applyProtection="1">
      <alignment horizontal="right" vertical="center"/>
    </xf>
    <xf numFmtId="4" fontId="14" fillId="0" borderId="9" xfId="0" applyNumberFormat="1" applyFont="1" applyBorder="1" applyAlignment="1" applyProtection="1">
      <alignment horizontal="right" vertical="center"/>
    </xf>
    <xf numFmtId="4" fontId="14" fillId="0" borderId="17" xfId="0" applyNumberFormat="1" applyFont="1" applyBorder="1" applyAlignment="1" applyProtection="1">
      <alignment horizontal="right" vertical="center"/>
    </xf>
    <xf numFmtId="4" fontId="14" fillId="0" borderId="29" xfId="0" applyNumberFormat="1" applyFont="1" applyBorder="1" applyAlignment="1" applyProtection="1">
      <alignment horizontal="right" vertical="center"/>
    </xf>
    <xf numFmtId="3" fontId="14" fillId="0" borderId="17" xfId="0" applyNumberFormat="1" applyFont="1" applyBorder="1" applyAlignment="1" applyProtection="1">
      <alignment horizontal="right" vertical="center"/>
    </xf>
    <xf numFmtId="3" fontId="14" fillId="0" borderId="6" xfId="0" applyNumberFormat="1" applyFont="1" applyBorder="1" applyAlignment="1" applyProtection="1">
      <alignment horizontal="right" vertical="center"/>
    </xf>
    <xf numFmtId="4" fontId="14" fillId="0" borderId="32" xfId="0" applyNumberFormat="1" applyFont="1" applyBorder="1" applyAlignment="1" applyProtection="1">
      <alignment horizontal="right" vertical="center"/>
    </xf>
    <xf numFmtId="4" fontId="14" fillId="0" borderId="31" xfId="0" applyNumberFormat="1" applyFont="1" applyBorder="1" applyAlignment="1" applyProtection="1">
      <alignment horizontal="right" vertical="center"/>
    </xf>
    <xf numFmtId="3" fontId="14" fillId="0" borderId="32" xfId="0" applyNumberFormat="1" applyFont="1" applyBorder="1" applyAlignment="1" applyProtection="1">
      <alignment horizontal="right" vertical="center"/>
    </xf>
    <xf numFmtId="0" fontId="12" fillId="0" borderId="28" xfId="0" applyFont="1" applyBorder="1" applyAlignment="1" applyProtection="1"/>
    <xf numFmtId="168" fontId="12" fillId="0" borderId="0" xfId="0" applyNumberFormat="1" applyFont="1" applyAlignment="1" applyProtection="1"/>
    <xf numFmtId="0" fontId="0" fillId="0" borderId="0" xfId="0" applyAlignment="1" applyProtection="1">
      <alignment horizontal="center" vertical="center" wrapText="1"/>
    </xf>
    <xf numFmtId="164" fontId="0" fillId="0" borderId="0" xfId="1" applyFont="1" applyAlignment="1" applyProtection="1"/>
    <xf numFmtId="165" fontId="0" fillId="0" borderId="1" xfId="1" applyNumberFormat="1" applyFont="1" applyBorder="1" applyAlignment="1" applyProtection="1"/>
    <xf numFmtId="0" fontId="1" fillId="0" borderId="36" xfId="0" applyFont="1" applyBorder="1" applyAlignment="1" applyProtection="1">
      <alignment horizontal="center" vertical="center" wrapText="1"/>
    </xf>
    <xf numFmtId="164" fontId="1" fillId="0" borderId="40" xfId="1" applyFont="1" applyBorder="1" applyAlignment="1" applyProtection="1">
      <alignment horizontal="center" vertical="center" wrapText="1"/>
    </xf>
    <xf numFmtId="165" fontId="0" fillId="0" borderId="41" xfId="1" applyNumberFormat="1" applyFont="1" applyBorder="1" applyAlignment="1" applyProtection="1"/>
    <xf numFmtId="0" fontId="1" fillId="0" borderId="44" xfId="0" applyFont="1" applyBorder="1" applyAlignment="1" applyProtection="1">
      <alignment horizontal="center" vertical="center" wrapText="1"/>
    </xf>
    <xf numFmtId="0" fontId="1" fillId="0" borderId="23" xfId="0" applyFont="1" applyBorder="1" applyAlignment="1" applyProtection="1"/>
    <xf numFmtId="0" fontId="1" fillId="0" borderId="45" xfId="0" applyFont="1" applyBorder="1" applyAlignment="1" applyProtection="1"/>
    <xf numFmtId="0" fontId="1" fillId="0" borderId="46" xfId="0" applyFont="1" applyBorder="1" applyAlignment="1" applyProtection="1">
      <alignment horizontal="center" vertical="center" wrapText="1"/>
    </xf>
    <xf numFmtId="0" fontId="1" fillId="0" borderId="47" xfId="0" applyFont="1" applyBorder="1" applyAlignment="1" applyProtection="1"/>
    <xf numFmtId="165" fontId="0" fillId="0" borderId="48" xfId="1" applyNumberFormat="1" applyFont="1" applyBorder="1" applyAlignment="1" applyProtection="1"/>
    <xf numFmtId="165" fontId="2" fillId="0" borderId="0" xfId="1" applyNumberFormat="1" applyFont="1" applyBorder="1" applyAlignment="1" applyProtection="1"/>
    <xf numFmtId="0" fontId="1" fillId="0" borderId="54" xfId="0" applyFont="1" applyBorder="1" applyAlignment="1" applyProtection="1">
      <alignment horizontal="center" vertical="center" wrapText="1"/>
    </xf>
    <xf numFmtId="0" fontId="1" fillId="0" borderId="51" xfId="0" applyFont="1" applyBorder="1" applyAlignment="1" applyProtection="1">
      <alignment horizontal="center" vertical="center" wrapText="1"/>
    </xf>
    <xf numFmtId="0" fontId="2" fillId="8" borderId="24" xfId="0" applyFont="1" applyFill="1" applyBorder="1" applyAlignment="1" applyProtection="1"/>
    <xf numFmtId="0" fontId="2" fillId="8" borderId="55" xfId="0" applyFont="1" applyFill="1" applyBorder="1" applyAlignment="1" applyProtection="1"/>
    <xf numFmtId="0" fontId="2" fillId="8" borderId="25" xfId="0" applyFont="1" applyFill="1" applyBorder="1" applyAlignment="1" applyProtection="1"/>
    <xf numFmtId="165" fontId="2" fillId="8" borderId="43" xfId="1" applyNumberFormat="1" applyFont="1" applyFill="1" applyBorder="1" applyAlignment="1" applyProtection="1"/>
    <xf numFmtId="164" fontId="0" fillId="0" borderId="1" xfId="1" applyFont="1" applyBorder="1" applyAlignment="1" applyProtection="1"/>
    <xf numFmtId="0" fontId="1" fillId="0" borderId="46" xfId="0" applyFont="1" applyBorder="1" applyAlignment="1" applyProtection="1"/>
    <xf numFmtId="0" fontId="1" fillId="0" borderId="38" xfId="0" applyFont="1" applyBorder="1" applyAlignment="1" applyProtection="1"/>
    <xf numFmtId="164" fontId="1" fillId="0" borderId="53" xfId="1" applyFont="1" applyBorder="1" applyAlignment="1" applyProtection="1">
      <alignment horizontal="center" vertical="center"/>
    </xf>
    <xf numFmtId="165" fontId="0" fillId="0" borderId="48" xfId="1" applyNumberFormat="1" applyFont="1" applyBorder="1" applyAlignment="1" applyProtection="1">
      <alignment horizontal="center" vertical="center"/>
    </xf>
    <xf numFmtId="165" fontId="0" fillId="0" borderId="42" xfId="1" applyNumberFormat="1" applyFont="1" applyBorder="1" applyAlignment="1" applyProtection="1">
      <alignment horizontal="center" vertical="center"/>
    </xf>
    <xf numFmtId="0" fontId="1" fillId="0" borderId="20" xfId="0" applyFont="1" applyBorder="1" applyAlignment="1" applyProtection="1">
      <alignment horizontal="center" vertical="center"/>
    </xf>
    <xf numFmtId="0" fontId="0" fillId="0" borderId="47" xfId="0" applyBorder="1" applyAlignment="1" applyProtection="1">
      <alignment horizontal="center" vertical="center"/>
    </xf>
    <xf numFmtId="0" fontId="0" fillId="0" borderId="45" xfId="0" applyBorder="1" applyAlignment="1" applyProtection="1">
      <alignment horizontal="center" vertical="center"/>
    </xf>
    <xf numFmtId="0" fontId="1" fillId="0" borderId="49" xfId="0" applyFont="1" applyBorder="1" applyAlignment="1" applyProtection="1"/>
    <xf numFmtId="0" fontId="0" fillId="0" borderId="24" xfId="0" applyBorder="1" applyAlignment="1" applyProtection="1">
      <alignment horizontal="center" vertical="center"/>
    </xf>
    <xf numFmtId="165" fontId="0" fillId="0" borderId="50" xfId="1" applyNumberFormat="1" applyFont="1" applyBorder="1" applyAlignment="1" applyProtection="1">
      <alignment horizontal="center" vertical="center"/>
    </xf>
    <xf numFmtId="0" fontId="1" fillId="0" borderId="51" xfId="0" applyFont="1" applyBorder="1" applyAlignment="1" applyProtection="1"/>
    <xf numFmtId="0" fontId="0" fillId="0" borderId="20" xfId="0" applyBorder="1" applyAlignment="1" applyProtection="1">
      <alignment horizontal="center" vertical="center"/>
    </xf>
    <xf numFmtId="164" fontId="0" fillId="0" borderId="53" xfId="1" applyFont="1" applyBorder="1" applyAlignment="1" applyProtection="1"/>
    <xf numFmtId="0" fontId="1" fillId="0" borderId="27" xfId="0" applyFont="1" applyBorder="1" applyAlignment="1" applyProtection="1"/>
    <xf numFmtId="170" fontId="0" fillId="0" borderId="5" xfId="0" applyNumberFormat="1" applyBorder="1" applyAlignment="1" applyProtection="1"/>
    <xf numFmtId="0" fontId="1" fillId="0" borderId="10" xfId="0" applyFont="1" applyBorder="1" applyAlignment="1" applyProtection="1"/>
    <xf numFmtId="164" fontId="0" fillId="0" borderId="6" xfId="1" applyFont="1" applyBorder="1" applyAlignment="1" applyProtection="1"/>
    <xf numFmtId="170" fontId="0" fillId="0" borderId="7" xfId="0" applyNumberFormat="1" applyBorder="1" applyAlignment="1" applyProtection="1"/>
    <xf numFmtId="0" fontId="2" fillId="0" borderId="8" xfId="0" applyFont="1" applyBorder="1" applyAlignment="1" applyProtection="1">
      <alignment horizontal="center" vertical="center"/>
    </xf>
    <xf numFmtId="0" fontId="2" fillId="0" borderId="9" xfId="0" applyFont="1" applyBorder="1" applyAlignment="1" applyProtection="1">
      <alignment horizontal="center" vertical="center"/>
    </xf>
    <xf numFmtId="164" fontId="2" fillId="0" borderId="9" xfId="1" applyFont="1" applyBorder="1" applyAlignment="1" applyProtection="1">
      <alignment horizontal="center" vertical="center"/>
    </xf>
    <xf numFmtId="0" fontId="2" fillId="0" borderId="11" xfId="0" applyFont="1" applyBorder="1" applyAlignment="1" applyProtection="1">
      <alignment horizontal="center" vertical="center"/>
    </xf>
    <xf numFmtId="0" fontId="1" fillId="0" borderId="2" xfId="0" applyFont="1" applyBorder="1" applyAlignment="1" applyProtection="1"/>
    <xf numFmtId="164" fontId="0" fillId="0" borderId="3" xfId="1" applyFont="1" applyBorder="1" applyAlignment="1" applyProtection="1"/>
    <xf numFmtId="170" fontId="0" fillId="0" borderId="4" xfId="0" applyNumberFormat="1" applyBorder="1" applyAlignment="1" applyProtection="1"/>
    <xf numFmtId="0" fontId="2" fillId="8" borderId="45" xfId="0" applyFont="1" applyFill="1" applyBorder="1" applyAlignment="1" applyProtection="1"/>
    <xf numFmtId="0" fontId="0" fillId="0" borderId="29" xfId="0" applyBorder="1" applyAlignment="1" applyProtection="1"/>
    <xf numFmtId="164" fontId="4" fillId="2" borderId="0" xfId="1" applyFont="1" applyFill="1" applyBorder="1" applyAlignment="1" applyProtection="1">
      <alignment horizontal="left" vertical="center"/>
    </xf>
    <xf numFmtId="164" fontId="4" fillId="4" borderId="1" xfId="1" applyFont="1" applyFill="1" applyBorder="1" applyAlignment="1" applyProtection="1">
      <alignment horizontal="left" vertical="center"/>
    </xf>
    <xf numFmtId="164" fontId="4" fillId="2" borderId="1" xfId="1" applyFont="1" applyFill="1" applyBorder="1" applyAlignment="1" applyProtection="1">
      <alignment horizontal="center" vertical="center" wrapText="1"/>
    </xf>
    <xf numFmtId="0" fontId="2" fillId="7" borderId="3" xfId="0" applyFont="1" applyFill="1" applyBorder="1" applyAlignment="1">
      <alignment horizontal="center" vertical="center" wrapText="1"/>
      <protection locked="0"/>
    </xf>
    <xf numFmtId="165" fontId="4" fillId="7" borderId="1" xfId="1" applyNumberFormat="1" applyFont="1" applyFill="1" applyBorder="1" applyAlignment="1" applyProtection="1">
      <alignment horizontal="center" vertical="center"/>
    </xf>
    <xf numFmtId="0" fontId="2" fillId="7" borderId="37" xfId="0" applyFont="1" applyFill="1" applyBorder="1" applyAlignment="1">
      <alignment horizontal="center" vertical="center"/>
      <protection locked="0"/>
    </xf>
    <xf numFmtId="0" fontId="2" fillId="7" borderId="49" xfId="0" applyFont="1" applyFill="1" applyBorder="1" applyAlignment="1" applyProtection="1">
      <alignment horizontal="center" vertical="center"/>
    </xf>
    <xf numFmtId="165" fontId="4" fillId="7" borderId="16" xfId="1" applyNumberFormat="1" applyFont="1" applyFill="1" applyBorder="1" applyAlignment="1" applyProtection="1">
      <alignment horizontal="center" vertical="center"/>
    </xf>
    <xf numFmtId="0" fontId="2" fillId="0" borderId="14" xfId="0" applyFont="1" applyBorder="1" applyAlignment="1" applyProtection="1"/>
    <xf numFmtId="0" fontId="2" fillId="0" borderId="35" xfId="0" applyFont="1" applyBorder="1" applyAlignment="1" applyProtection="1">
      <alignment horizontal="center"/>
    </xf>
    <xf numFmtId="164" fontId="4" fillId="0" borderId="21" xfId="1" applyFont="1" applyBorder="1" applyAlignment="1" applyProtection="1">
      <alignment horizontal="left"/>
    </xf>
    <xf numFmtId="164" fontId="4" fillId="8" borderId="21" xfId="1" applyFont="1" applyFill="1" applyBorder="1" applyAlignment="1" applyProtection="1">
      <alignment horizontal="left"/>
    </xf>
    <xf numFmtId="164" fontId="4" fillId="0" borderId="0" xfId="1" applyFont="1" applyFill="1" applyBorder="1" applyAlignment="1" applyProtection="1">
      <alignment horizontal="left"/>
    </xf>
    <xf numFmtId="0" fontId="8" fillId="9" borderId="55" xfId="0" applyFont="1" applyFill="1" applyBorder="1" applyAlignment="1" applyProtection="1">
      <alignment vertical="center"/>
    </xf>
    <xf numFmtId="0" fontId="8" fillId="9" borderId="56" xfId="0" applyFont="1" applyFill="1" applyBorder="1" applyAlignment="1" applyProtection="1">
      <alignment horizontal="center" vertical="center"/>
    </xf>
    <xf numFmtId="0" fontId="9" fillId="0" borderId="55" xfId="0" applyFont="1" applyBorder="1" applyAlignment="1" applyProtection="1">
      <alignment vertical="center"/>
    </xf>
    <xf numFmtId="0" fontId="9" fillId="0" borderId="55" xfId="0" applyFont="1" applyBorder="1" applyAlignment="1" applyProtection="1">
      <alignment vertical="center" wrapText="1"/>
    </xf>
    <xf numFmtId="0" fontId="8" fillId="0" borderId="55" xfId="0" applyFont="1" applyBorder="1" applyAlignment="1" applyProtection="1">
      <alignment vertical="center"/>
    </xf>
    <xf numFmtId="0" fontId="9" fillId="0" borderId="56" xfId="0" applyFont="1" applyBorder="1" applyAlignment="1" applyProtection="1">
      <alignment horizontal="center" vertical="center"/>
    </xf>
    <xf numFmtId="4" fontId="9" fillId="0" borderId="56" xfId="0" applyNumberFormat="1" applyFont="1" applyBorder="1" applyAlignment="1" applyProtection="1">
      <alignment horizontal="center" vertical="center"/>
    </xf>
    <xf numFmtId="4" fontId="9" fillId="0" borderId="56" xfId="0" applyNumberFormat="1" applyFont="1" applyBorder="1" applyAlignment="1" applyProtection="1">
      <alignment horizontal="center" vertical="center" wrapText="1"/>
    </xf>
    <xf numFmtId="0" fontId="9" fillId="0" borderId="56" xfId="0" applyFont="1" applyBorder="1" applyAlignment="1" applyProtection="1">
      <alignment horizontal="center" vertical="center" wrapText="1"/>
    </xf>
    <xf numFmtId="4" fontId="8" fillId="0" borderId="56" xfId="0" applyNumberFormat="1" applyFont="1" applyBorder="1" applyAlignment="1" applyProtection="1">
      <alignment horizontal="center" vertical="center"/>
    </xf>
    <xf numFmtId="0" fontId="8" fillId="9" borderId="56" xfId="0" applyFont="1" applyFill="1" applyBorder="1" applyAlignment="1" applyProtection="1">
      <alignment horizontal="center" vertical="center" wrapText="1"/>
    </xf>
    <xf numFmtId="0" fontId="7" fillId="0" borderId="54" xfId="0" applyFont="1" applyBorder="1" applyAlignment="1" applyProtection="1">
      <alignment horizontal="center" vertical="center"/>
    </xf>
    <xf numFmtId="0" fontId="7" fillId="0" borderId="31" xfId="0" applyFont="1" applyBorder="1" applyAlignment="1" applyProtection="1">
      <alignment horizontal="center" vertical="center"/>
    </xf>
    <xf numFmtId="0" fontId="2" fillId="2" borderId="15" xfId="0" applyFont="1" applyFill="1" applyBorder="1" applyAlignment="1" applyProtection="1">
      <alignment horizontal="center" vertical="center"/>
    </xf>
    <xf numFmtId="165" fontId="4" fillId="8" borderId="16" xfId="1" applyNumberFormat="1" applyFont="1" applyFill="1" applyBorder="1" applyAlignment="1" applyProtection="1">
      <alignment horizontal="left" vertical="center"/>
    </xf>
    <xf numFmtId="0" fontId="2" fillId="0" borderId="58" xfId="0" applyFont="1" applyBorder="1" applyAlignment="1" applyProtection="1">
      <alignment horizontal="center"/>
    </xf>
    <xf numFmtId="164" fontId="4" fillId="0" borderId="21" xfId="1" applyFont="1" applyFill="1" applyBorder="1" applyAlignment="1" applyProtection="1">
      <alignment horizontal="left"/>
    </xf>
    <xf numFmtId="0" fontId="19" fillId="0" borderId="20" xfId="0" applyFont="1" applyBorder="1" applyAlignment="1" applyProtection="1">
      <alignment horizontal="center" vertical="center"/>
    </xf>
    <xf numFmtId="0" fontId="19" fillId="0" borderId="53" xfId="0" applyFont="1" applyBorder="1" applyAlignment="1" applyProtection="1">
      <alignment horizontal="center" vertical="center" wrapText="1"/>
    </xf>
    <xf numFmtId="0" fontId="20" fillId="0" borderId="55" xfId="0" applyFont="1" applyBorder="1" applyAlignment="1" applyProtection="1">
      <alignment horizontal="center" vertical="center"/>
    </xf>
    <xf numFmtId="0" fontId="10" fillId="0" borderId="56" xfId="0" applyFont="1" applyBorder="1" applyAlignment="1" applyProtection="1">
      <alignment horizontal="center" vertical="center"/>
    </xf>
    <xf numFmtId="0" fontId="0" fillId="0" borderId="0" xfId="0" applyAlignment="1" applyProtection="1">
      <alignment wrapText="1"/>
    </xf>
    <xf numFmtId="0" fontId="19" fillId="0" borderId="53" xfId="0" applyFont="1" applyBorder="1" applyAlignment="1" applyProtection="1">
      <alignment horizontal="center" vertical="center"/>
    </xf>
    <xf numFmtId="0" fontId="20" fillId="0" borderId="56" xfId="0" applyFont="1" applyBorder="1" applyAlignment="1" applyProtection="1">
      <alignment horizontal="center" vertical="center"/>
    </xf>
    <xf numFmtId="0" fontId="32" fillId="0" borderId="55" xfId="0" applyFont="1" applyBorder="1" applyAlignment="1" applyProtection="1">
      <alignment horizontal="justify" vertical="center"/>
    </xf>
    <xf numFmtId="0" fontId="32" fillId="0" borderId="56" xfId="0" applyFont="1" applyBorder="1" applyAlignment="1" applyProtection="1">
      <alignment horizontal="center" vertical="center"/>
    </xf>
    <xf numFmtId="0" fontId="31" fillId="0" borderId="20" xfId="0" applyFont="1" applyBorder="1" applyAlignment="1" applyProtection="1">
      <alignment horizontal="center" vertical="center"/>
    </xf>
    <xf numFmtId="0" fontId="31" fillId="0" borderId="53" xfId="0" applyFont="1" applyBorder="1" applyAlignment="1" applyProtection="1">
      <alignment horizontal="center" vertical="center"/>
    </xf>
    <xf numFmtId="0" fontId="31" fillId="0" borderId="53" xfId="0" applyFont="1" applyBorder="1" applyAlignment="1" applyProtection="1">
      <alignment horizontal="center" vertical="center" wrapText="1"/>
    </xf>
    <xf numFmtId="0" fontId="22" fillId="0" borderId="56" xfId="0" applyFont="1" applyBorder="1" applyAlignment="1" applyProtection="1">
      <alignment horizontal="center" vertical="center"/>
    </xf>
    <xf numFmtId="0" fontId="18" fillId="0" borderId="56" xfId="0" applyFont="1" applyBorder="1" applyAlignment="1" applyProtection="1">
      <alignment horizontal="center" vertical="top"/>
    </xf>
    <xf numFmtId="0" fontId="23" fillId="0" borderId="56" xfId="0" applyFont="1" applyBorder="1" applyAlignment="1" applyProtection="1">
      <alignment horizontal="center" vertical="center"/>
    </xf>
    <xf numFmtId="0" fontId="19" fillId="0" borderId="56" xfId="0" applyFont="1" applyBorder="1" applyAlignment="1" applyProtection="1">
      <alignment horizontal="center" vertical="center"/>
    </xf>
    <xf numFmtId="0" fontId="24" fillId="0" borderId="56" xfId="0" applyFont="1" applyBorder="1" applyAlignment="1" applyProtection="1">
      <alignment horizontal="center" vertical="center"/>
    </xf>
    <xf numFmtId="0" fontId="25" fillId="0" borderId="56" xfId="0" applyFont="1" applyBorder="1" applyAlignment="1" applyProtection="1">
      <alignment horizontal="center" vertical="center"/>
    </xf>
    <xf numFmtId="0" fontId="33" fillId="6" borderId="55" xfId="0" applyFont="1" applyFill="1" applyBorder="1" applyAlignment="1" applyProtection="1">
      <alignment horizontal="justify" vertical="center"/>
    </xf>
    <xf numFmtId="0" fontId="26" fillId="6" borderId="56" xfId="0" applyFont="1" applyFill="1" applyBorder="1" applyAlignment="1" applyProtection="1">
      <alignment horizontal="center" vertical="center"/>
    </xf>
    <xf numFmtId="0" fontId="27" fillId="6" borderId="56" xfId="0" applyFont="1" applyFill="1" applyBorder="1" applyAlignment="1" applyProtection="1">
      <alignment horizontal="center" vertical="center"/>
    </xf>
    <xf numFmtId="0" fontId="28" fillId="6" borderId="56" xfId="0" applyFont="1" applyFill="1" applyBorder="1" applyAlignment="1" applyProtection="1">
      <alignment horizontal="center" vertical="center"/>
    </xf>
    <xf numFmtId="0" fontId="29" fillId="6" borderId="56" xfId="0" applyFont="1" applyFill="1" applyBorder="1" applyAlignment="1" applyProtection="1">
      <alignment horizontal="center" vertical="center"/>
    </xf>
    <xf numFmtId="0" fontId="19" fillId="6" borderId="56" xfId="0" applyFont="1" applyFill="1" applyBorder="1" applyAlignment="1" applyProtection="1">
      <alignment horizontal="center" vertical="center"/>
    </xf>
    <xf numFmtId="0" fontId="30" fillId="6" borderId="56" xfId="0" applyFont="1" applyFill="1" applyBorder="1" applyAlignment="1" applyProtection="1">
      <alignment horizontal="center" vertical="center"/>
    </xf>
    <xf numFmtId="0" fontId="35" fillId="0" borderId="20" xfId="0" applyFont="1" applyBorder="1" applyAlignment="1" applyProtection="1">
      <alignment vertical="center"/>
    </xf>
    <xf numFmtId="0" fontId="35" fillId="0" borderId="53" xfId="0" applyFont="1" applyBorder="1" applyAlignment="1" applyProtection="1">
      <alignment horizontal="center" vertical="center"/>
    </xf>
    <xf numFmtId="0" fontId="35" fillId="10" borderId="53" xfId="0" applyFont="1" applyFill="1" applyBorder="1" applyAlignment="1" applyProtection="1">
      <alignment horizontal="center" vertical="center"/>
    </xf>
    <xf numFmtId="0" fontId="35" fillId="11" borderId="53" xfId="0" applyFont="1" applyFill="1" applyBorder="1" applyAlignment="1" applyProtection="1">
      <alignment horizontal="center" vertical="center"/>
    </xf>
    <xf numFmtId="0" fontId="36" fillId="0" borderId="55" xfId="0" applyFont="1" applyBorder="1" applyAlignment="1" applyProtection="1">
      <alignment vertical="center"/>
    </xf>
    <xf numFmtId="0" fontId="36" fillId="0" borderId="56" xfId="0" applyFont="1" applyBorder="1" applyAlignment="1" applyProtection="1">
      <alignment horizontal="center" vertical="center"/>
    </xf>
    <xf numFmtId="0" fontId="36" fillId="10" borderId="56" xfId="0" applyFont="1" applyFill="1" applyBorder="1" applyAlignment="1" applyProtection="1">
      <alignment horizontal="center" vertical="center"/>
    </xf>
    <xf numFmtId="0" fontId="37" fillId="11" borderId="56" xfId="0" applyFont="1" applyFill="1" applyBorder="1" applyAlignment="1" applyProtection="1">
      <alignment horizontal="center" vertical="center"/>
    </xf>
    <xf numFmtId="0" fontId="38" fillId="0" borderId="55" xfId="0" applyFont="1" applyBorder="1" applyAlignment="1" applyProtection="1">
      <alignment vertical="center"/>
    </xf>
    <xf numFmtId="0" fontId="38" fillId="0" borderId="56" xfId="0" applyFont="1" applyBorder="1" applyAlignment="1" applyProtection="1">
      <alignment horizontal="center" vertical="center"/>
    </xf>
    <xf numFmtId="0" fontId="38" fillId="10" borderId="56" xfId="0" applyFont="1" applyFill="1" applyBorder="1" applyAlignment="1" applyProtection="1">
      <alignment horizontal="center" vertical="center"/>
    </xf>
    <xf numFmtId="0" fontId="10" fillId="11" borderId="0" xfId="0" applyFont="1" applyFill="1" applyAlignment="1" applyProtection="1">
      <alignment vertical="center"/>
    </xf>
    <xf numFmtId="0" fontId="20" fillId="12" borderId="20" xfId="0" applyFont="1" applyFill="1" applyBorder="1" applyAlignment="1" applyProtection="1">
      <alignment horizontal="center" vertical="center"/>
    </xf>
    <xf numFmtId="0" fontId="39" fillId="11" borderId="53" xfId="0" applyFont="1" applyFill="1" applyBorder="1" applyAlignment="1" applyProtection="1">
      <alignment horizontal="center" vertical="center" wrapText="1"/>
    </xf>
    <xf numFmtId="0" fontId="20" fillId="11" borderId="0" xfId="0" applyFont="1" applyFill="1" applyAlignment="1" applyProtection="1">
      <alignment vertical="center"/>
    </xf>
    <xf numFmtId="0" fontId="41" fillId="10" borderId="56" xfId="0" applyFont="1" applyFill="1" applyBorder="1" applyAlignment="1" applyProtection="1">
      <alignment vertical="center" wrapText="1"/>
    </xf>
    <xf numFmtId="0" fontId="41" fillId="13" borderId="56" xfId="0" applyFont="1" applyFill="1" applyBorder="1" applyAlignment="1" applyProtection="1">
      <alignment vertical="center" wrapText="1"/>
    </xf>
    <xf numFmtId="0" fontId="41" fillId="14" borderId="56" xfId="0" applyFont="1" applyFill="1" applyBorder="1" applyAlignment="1" applyProtection="1">
      <alignment vertical="center" wrapText="1"/>
    </xf>
    <xf numFmtId="0" fontId="41" fillId="11" borderId="0" xfId="0" applyFont="1" applyFill="1" applyAlignment="1" applyProtection="1">
      <alignment vertical="center" wrapText="1"/>
    </xf>
    <xf numFmtId="0" fontId="10" fillId="11" borderId="0" xfId="0" applyFont="1" applyFill="1" applyAlignment="1" applyProtection="1">
      <alignment horizontal="right" vertical="center"/>
    </xf>
    <xf numFmtId="0" fontId="41" fillId="10" borderId="20" xfId="0" applyFont="1" applyFill="1" applyBorder="1" applyAlignment="1" applyProtection="1">
      <alignment vertical="center" wrapText="1"/>
    </xf>
    <xf numFmtId="0" fontId="41" fillId="13" borderId="55" xfId="0" applyFont="1" applyFill="1" applyBorder="1" applyAlignment="1" applyProtection="1">
      <alignment vertical="center" wrapText="1"/>
    </xf>
    <xf numFmtId="0" fontId="41" fillId="14" borderId="55" xfId="0" applyFont="1" applyFill="1" applyBorder="1" applyAlignment="1" applyProtection="1">
      <alignment vertical="center" wrapText="1"/>
    </xf>
    <xf numFmtId="0" fontId="43" fillId="0" borderId="56" xfId="0" applyFont="1" applyBorder="1" applyAlignment="1" applyProtection="1">
      <alignment horizontal="center" vertical="center"/>
    </xf>
    <xf numFmtId="0" fontId="10" fillId="0" borderId="56" xfId="0" applyFont="1" applyBorder="1" applyAlignment="1" applyProtection="1">
      <alignment vertical="center" wrapText="1"/>
    </xf>
    <xf numFmtId="0" fontId="10" fillId="0" borderId="56" xfId="0" applyFont="1" applyBorder="1" applyAlignment="1" applyProtection="1">
      <alignment vertical="center"/>
    </xf>
    <xf numFmtId="0" fontId="10" fillId="15" borderId="56" xfId="0" applyFont="1" applyFill="1" applyBorder="1" applyAlignment="1" applyProtection="1">
      <alignment vertical="center"/>
    </xf>
    <xf numFmtId="0" fontId="18" fillId="0" borderId="56" xfId="0" applyFont="1" applyBorder="1" applyAlignment="1" applyProtection="1">
      <alignment vertical="center" wrapText="1"/>
    </xf>
    <xf numFmtId="0" fontId="10" fillId="15" borderId="56" xfId="0" applyFont="1" applyFill="1" applyBorder="1" applyAlignment="1" applyProtection="1">
      <alignment horizontal="center" vertical="center"/>
    </xf>
    <xf numFmtId="0" fontId="18" fillId="0" borderId="56" xfId="0" applyFont="1" applyBorder="1" applyAlignment="1" applyProtection="1">
      <alignment horizontal="center" vertical="center"/>
    </xf>
    <xf numFmtId="17" fontId="10" fillId="0" borderId="56" xfId="0" applyNumberFormat="1" applyFont="1" applyBorder="1" applyAlignment="1" applyProtection="1">
      <alignment horizontal="center" vertical="center"/>
    </xf>
    <xf numFmtId="0" fontId="10" fillId="11" borderId="56" xfId="0" applyFont="1" applyFill="1" applyBorder="1" applyAlignment="1" applyProtection="1">
      <alignment vertical="center" wrapText="1"/>
    </xf>
    <xf numFmtId="0" fontId="10" fillId="11" borderId="56" xfId="0" applyFont="1" applyFill="1" applyBorder="1" applyAlignment="1" applyProtection="1">
      <alignment horizontal="center" vertical="center"/>
    </xf>
    <xf numFmtId="0" fontId="10" fillId="11" borderId="56" xfId="0" applyFont="1" applyFill="1" applyBorder="1" applyAlignment="1" applyProtection="1">
      <alignment vertical="center"/>
    </xf>
    <xf numFmtId="0" fontId="10" fillId="0" borderId="0" xfId="0" applyFont="1" applyAlignment="1" applyProtection="1">
      <alignment vertical="center"/>
    </xf>
    <xf numFmtId="0" fontId="20" fillId="0" borderId="56" xfId="0" applyFont="1" applyBorder="1" applyAlignment="1" applyProtection="1">
      <alignment horizontal="center" vertical="center" wrapText="1"/>
    </xf>
    <xf numFmtId="0" fontId="10" fillId="0" borderId="0" xfId="0" applyFont="1" applyAlignment="1" applyProtection="1">
      <alignment horizontal="center" vertical="center"/>
    </xf>
    <xf numFmtId="0" fontId="44" fillId="0" borderId="55" xfId="0" applyFont="1" applyBorder="1" applyAlignment="1" applyProtection="1">
      <alignment horizontal="center" vertical="center"/>
    </xf>
    <xf numFmtId="0" fontId="45" fillId="0" borderId="55" xfId="0" applyFont="1" applyBorder="1" applyAlignment="1" applyProtection="1">
      <alignment horizontal="center" vertical="center"/>
    </xf>
    <xf numFmtId="0" fontId="22" fillId="0" borderId="55" xfId="0" applyFont="1" applyBorder="1" applyAlignment="1" applyProtection="1">
      <alignment horizontal="center" vertical="center"/>
    </xf>
    <xf numFmtId="0" fontId="10" fillId="0" borderId="55" xfId="0" applyFont="1" applyBorder="1" applyAlignment="1" applyProtection="1">
      <alignment horizontal="center" vertical="center"/>
    </xf>
    <xf numFmtId="0" fontId="46" fillId="0" borderId="0" xfId="0" applyFont="1" applyAlignment="1" applyProtection="1"/>
    <xf numFmtId="0" fontId="47" fillId="0" borderId="56" xfId="4" applyFont="1" applyBorder="1" applyAlignment="1" applyProtection="1">
      <alignment vertical="center" wrapText="1"/>
    </xf>
    <xf numFmtId="0" fontId="47" fillId="0" borderId="56" xfId="4" applyFont="1" applyBorder="1" applyAlignment="1" applyProtection="1">
      <alignment vertical="center"/>
    </xf>
    <xf numFmtId="0" fontId="46" fillId="0" borderId="0" xfId="0" applyFont="1" applyAlignment="1" applyProtection="1">
      <alignment vertical="center" wrapText="1"/>
    </xf>
    <xf numFmtId="0" fontId="46" fillId="0" borderId="56" xfId="0" applyFont="1" applyBorder="1" applyAlignment="1" applyProtection="1">
      <alignment vertical="center" wrapText="1"/>
    </xf>
    <xf numFmtId="0" fontId="46" fillId="0" borderId="60" xfId="0" applyFont="1" applyBorder="1" applyAlignment="1" applyProtection="1">
      <alignment vertical="center" wrapText="1"/>
    </xf>
    <xf numFmtId="0" fontId="46" fillId="0" borderId="56" xfId="0" applyFont="1" applyBorder="1" applyAlignment="1" applyProtection="1">
      <alignment vertical="center"/>
    </xf>
    <xf numFmtId="3" fontId="46" fillId="0" borderId="56" xfId="0" applyNumberFormat="1" applyFont="1" applyBorder="1" applyAlignment="1" applyProtection="1">
      <alignment vertical="center"/>
    </xf>
    <xf numFmtId="0" fontId="50" fillId="0" borderId="0" xfId="0" applyFont="1" applyAlignment="1" applyProtection="1"/>
    <xf numFmtId="0" fontId="50" fillId="0" borderId="59" xfId="0" applyFont="1" applyBorder="1" applyAlignment="1" applyProtection="1">
      <alignment vertical="center" wrapText="1"/>
    </xf>
    <xf numFmtId="0" fontId="50" fillId="0" borderId="55" xfId="0" applyFont="1" applyBorder="1" applyAlignment="1" applyProtection="1">
      <alignment vertical="center" wrapText="1"/>
    </xf>
    <xf numFmtId="0" fontId="50" fillId="0" borderId="55" xfId="0" applyFont="1" applyBorder="1" applyAlignment="1" applyProtection="1">
      <alignment vertical="center"/>
    </xf>
    <xf numFmtId="0" fontId="48" fillId="0" borderId="0" xfId="0" applyFont="1" applyAlignment="1" applyProtection="1">
      <alignment vertical="center" wrapText="1"/>
    </xf>
    <xf numFmtId="0" fontId="48" fillId="0" borderId="0" xfId="0" applyFont="1" applyAlignment="1" applyProtection="1"/>
    <xf numFmtId="0" fontId="49" fillId="6" borderId="20" xfId="0" applyFont="1" applyFill="1" applyBorder="1" applyAlignment="1" applyProtection="1">
      <alignment vertical="center"/>
    </xf>
    <xf numFmtId="0" fontId="48" fillId="6" borderId="53" xfId="0" applyFont="1" applyFill="1" applyBorder="1" applyAlignment="1" applyProtection="1">
      <alignment vertical="center"/>
    </xf>
    <xf numFmtId="0" fontId="51" fillId="0" borderId="0" xfId="0" applyFont="1" applyAlignment="1" applyProtection="1"/>
    <xf numFmtId="0" fontId="53" fillId="16" borderId="56" xfId="0" applyFont="1" applyFill="1" applyBorder="1" applyAlignment="1" applyProtection="1">
      <alignment horizontal="center" vertical="center"/>
    </xf>
    <xf numFmtId="0" fontId="53" fillId="17" borderId="56" xfId="0" applyFont="1" applyFill="1" applyBorder="1" applyAlignment="1" applyProtection="1">
      <alignment horizontal="center" vertical="center"/>
    </xf>
    <xf numFmtId="0" fontId="53" fillId="0" borderId="55" xfId="0" applyFont="1" applyBorder="1" applyAlignment="1" applyProtection="1">
      <alignment vertical="center"/>
    </xf>
    <xf numFmtId="0" fontId="54" fillId="16" borderId="56" xfId="0" applyFont="1" applyFill="1" applyBorder="1" applyAlignment="1" applyProtection="1">
      <alignment horizontal="center" vertical="center"/>
    </xf>
    <xf numFmtId="0" fontId="54" fillId="17" borderId="56" xfId="0" applyFont="1" applyFill="1" applyBorder="1" applyAlignment="1" applyProtection="1">
      <alignment horizontal="center" vertical="center"/>
    </xf>
    <xf numFmtId="0" fontId="54" fillId="18" borderId="31" xfId="0" applyFont="1" applyFill="1" applyBorder="1" applyAlignment="1" applyProtection="1">
      <alignment horizontal="center" vertical="center"/>
    </xf>
    <xf numFmtId="0" fontId="55" fillId="16" borderId="56" xfId="0" applyFont="1" applyFill="1" applyBorder="1" applyAlignment="1" applyProtection="1">
      <alignment horizontal="center" vertical="center"/>
    </xf>
    <xf numFmtId="0" fontId="55" fillId="17" borderId="56" xfId="0" applyFont="1" applyFill="1" applyBorder="1" applyAlignment="1" applyProtection="1">
      <alignment horizontal="center" vertical="center"/>
    </xf>
    <xf numFmtId="0" fontId="55" fillId="18" borderId="31" xfId="0" applyFont="1" applyFill="1" applyBorder="1" applyAlignment="1" applyProtection="1">
      <alignment horizontal="center" vertical="center"/>
    </xf>
    <xf numFmtId="0" fontId="46" fillId="0" borderId="59" xfId="0" applyFont="1" applyBorder="1" applyAlignment="1" applyProtection="1">
      <alignment vertical="center"/>
    </xf>
    <xf numFmtId="0" fontId="55" fillId="0" borderId="59" xfId="0" applyFont="1" applyBorder="1" applyAlignment="1" applyProtection="1">
      <alignment vertical="center"/>
    </xf>
    <xf numFmtId="0" fontId="46" fillId="0" borderId="0" xfId="0" applyFont="1" applyAlignment="1" applyProtection="1">
      <alignment horizontal="center"/>
    </xf>
    <xf numFmtId="0" fontId="55" fillId="16" borderId="0" xfId="0" applyFont="1" applyFill="1" applyAlignment="1" applyProtection="1">
      <alignment horizontal="center" vertical="center"/>
    </xf>
    <xf numFmtId="0" fontId="55" fillId="0" borderId="59" xfId="0" applyFont="1" applyBorder="1" applyAlignment="1" applyProtection="1">
      <alignment horizontal="center" vertical="center"/>
    </xf>
    <xf numFmtId="0" fontId="55" fillId="0" borderId="60" xfId="0" applyFont="1" applyBorder="1" applyAlignment="1" applyProtection="1">
      <alignment horizontal="center" vertical="center"/>
    </xf>
    <xf numFmtId="0" fontId="55" fillId="0" borderId="55" xfId="0" applyFont="1" applyBorder="1" applyAlignment="1" applyProtection="1">
      <alignment horizontal="center" vertical="center"/>
    </xf>
    <xf numFmtId="0" fontId="55" fillId="16" borderId="31" xfId="0" applyFont="1" applyFill="1" applyBorder="1" applyAlignment="1" applyProtection="1">
      <alignment horizontal="center" vertical="center"/>
    </xf>
    <xf numFmtId="0" fontId="55" fillId="0" borderId="56" xfId="0" applyFont="1" applyBorder="1" applyAlignment="1" applyProtection="1">
      <alignment horizontal="center" vertical="center"/>
    </xf>
    <xf numFmtId="0" fontId="46" fillId="0" borderId="59" xfId="0" applyFont="1" applyBorder="1" applyAlignment="1" applyProtection="1">
      <alignment horizontal="left" vertical="center"/>
    </xf>
    <xf numFmtId="0" fontId="55" fillId="0" borderId="59" xfId="0" applyFont="1" applyBorder="1" applyAlignment="1" applyProtection="1">
      <alignment horizontal="left" vertical="center"/>
    </xf>
    <xf numFmtId="0" fontId="55" fillId="0" borderId="0" xfId="0" applyFont="1" applyAlignment="1" applyProtection="1">
      <alignment horizontal="center" vertical="center"/>
    </xf>
    <xf numFmtId="0" fontId="54" fillId="16" borderId="1" xfId="0" applyFont="1" applyFill="1" applyBorder="1" applyAlignment="1" applyProtection="1">
      <alignment horizontal="center" vertical="center"/>
    </xf>
    <xf numFmtId="0" fontId="54" fillId="17" borderId="1" xfId="0" applyFont="1" applyFill="1" applyBorder="1" applyAlignment="1" applyProtection="1">
      <alignment horizontal="center" vertical="center"/>
    </xf>
    <xf numFmtId="0" fontId="54" fillId="18" borderId="1" xfId="0" applyFont="1" applyFill="1" applyBorder="1" applyAlignment="1" applyProtection="1">
      <alignment horizontal="center" vertical="center"/>
    </xf>
    <xf numFmtId="0" fontId="55" fillId="16" borderId="1" xfId="0" applyFont="1" applyFill="1" applyBorder="1" applyAlignment="1" applyProtection="1">
      <alignment horizontal="center" vertical="center"/>
    </xf>
    <xf numFmtId="0" fontId="55" fillId="17" borderId="1" xfId="0" applyFont="1" applyFill="1" applyBorder="1" applyAlignment="1" applyProtection="1">
      <alignment horizontal="center" vertical="center"/>
    </xf>
    <xf numFmtId="0" fontId="55" fillId="18" borderId="1" xfId="0" applyFont="1" applyFill="1" applyBorder="1" applyAlignment="1" applyProtection="1">
      <alignment horizontal="center" vertical="center"/>
    </xf>
    <xf numFmtId="0" fontId="46" fillId="0" borderId="1" xfId="0" applyFont="1" applyBorder="1" applyAlignment="1" applyProtection="1">
      <alignment horizontal="left" vertical="center"/>
    </xf>
    <xf numFmtId="0" fontId="55" fillId="0" borderId="1" xfId="0" applyFont="1" applyBorder="1" applyAlignment="1" applyProtection="1">
      <alignment horizontal="center" vertical="center"/>
    </xf>
    <xf numFmtId="0" fontId="55" fillId="0" borderId="1" xfId="0" applyFont="1" applyBorder="1" applyAlignment="1" applyProtection="1">
      <alignment horizontal="left" vertical="center"/>
    </xf>
    <xf numFmtId="0" fontId="54" fillId="16" borderId="56" xfId="0" applyFont="1" applyFill="1" applyBorder="1" applyAlignment="1" applyProtection="1">
      <alignment horizontal="center" vertical="center" wrapText="1"/>
    </xf>
    <xf numFmtId="0" fontId="54" fillId="17" borderId="56" xfId="0" applyFont="1" applyFill="1" applyBorder="1" applyAlignment="1" applyProtection="1">
      <alignment horizontal="center" vertical="center" wrapText="1"/>
    </xf>
    <xf numFmtId="0" fontId="54" fillId="18" borderId="31" xfId="0" applyFont="1" applyFill="1" applyBorder="1" applyAlignment="1" applyProtection="1">
      <alignment horizontal="center" vertical="center" wrapText="1"/>
    </xf>
    <xf numFmtId="0" fontId="54" fillId="16" borderId="31" xfId="0" applyFont="1" applyFill="1" applyBorder="1" applyAlignment="1" applyProtection="1">
      <alignment horizontal="center" vertical="center" wrapText="1"/>
    </xf>
    <xf numFmtId="0" fontId="54" fillId="17" borderId="54" xfId="0" applyFont="1" applyFill="1" applyBorder="1" applyAlignment="1" applyProtection="1">
      <alignment horizontal="center" vertical="center" wrapText="1"/>
    </xf>
    <xf numFmtId="0" fontId="54" fillId="18" borderId="54" xfId="0" applyFont="1" applyFill="1" applyBorder="1" applyAlignment="1" applyProtection="1">
      <alignment horizontal="center" vertical="center" wrapText="1"/>
    </xf>
    <xf numFmtId="0" fontId="55" fillId="17" borderId="59" xfId="0" applyFont="1" applyFill="1" applyBorder="1" applyAlignment="1" applyProtection="1">
      <alignment horizontal="center" vertical="center"/>
    </xf>
    <xf numFmtId="0" fontId="55" fillId="18" borderId="60" xfId="0" applyFont="1" applyFill="1" applyBorder="1" applyAlignment="1" applyProtection="1">
      <alignment horizontal="center" vertical="center"/>
    </xf>
    <xf numFmtId="0" fontId="55" fillId="16" borderId="60" xfId="0" applyFont="1" applyFill="1" applyBorder="1" applyAlignment="1" applyProtection="1">
      <alignment horizontal="center" vertical="center"/>
    </xf>
    <xf numFmtId="0" fontId="55" fillId="17" borderId="60" xfId="0" applyFont="1" applyFill="1" applyBorder="1" applyAlignment="1" applyProtection="1">
      <alignment horizontal="center" vertical="center"/>
    </xf>
    <xf numFmtId="0" fontId="53" fillId="18" borderId="56" xfId="0" applyFont="1" applyFill="1" applyBorder="1" applyAlignment="1" applyProtection="1">
      <alignment horizontal="center" vertical="center"/>
    </xf>
    <xf numFmtId="0" fontId="53" fillId="0" borderId="56" xfId="0" applyFont="1" applyBorder="1" applyAlignment="1" applyProtection="1">
      <alignment horizontal="center" vertical="center"/>
    </xf>
    <xf numFmtId="0" fontId="46" fillId="0" borderId="0" xfId="0" applyFont="1" applyAlignment="1" applyProtection="1">
      <alignment horizontal="center" vertical="center"/>
    </xf>
    <xf numFmtId="0" fontId="55" fillId="17" borderId="44" xfId="0" applyFont="1" applyFill="1" applyBorder="1" applyAlignment="1" applyProtection="1">
      <alignment horizontal="center" vertical="center"/>
    </xf>
    <xf numFmtId="0" fontId="55" fillId="0" borderId="40" xfId="0" applyFont="1" applyBorder="1" applyAlignment="1" applyProtection="1">
      <alignment horizontal="center" vertical="center"/>
    </xf>
    <xf numFmtId="0" fontId="55" fillId="17" borderId="55" xfId="0" applyFont="1" applyFill="1" applyBorder="1" applyAlignment="1" applyProtection="1">
      <alignment horizontal="center" vertical="center"/>
    </xf>
    <xf numFmtId="0" fontId="55" fillId="18" borderId="56" xfId="0" applyFont="1" applyFill="1" applyBorder="1" applyAlignment="1" applyProtection="1">
      <alignment horizontal="center" vertical="center"/>
    </xf>
    <xf numFmtId="0" fontId="17" fillId="0" borderId="0" xfId="0" applyFont="1" applyAlignment="1" applyProtection="1">
      <alignment vertical="center"/>
    </xf>
    <xf numFmtId="0" fontId="35" fillId="8" borderId="20" xfId="0" applyFont="1" applyFill="1" applyBorder="1" applyAlignment="1" applyProtection="1">
      <alignment horizontal="center" vertical="center"/>
    </xf>
    <xf numFmtId="0" fontId="35" fillId="8" borderId="53" xfId="0" applyFont="1" applyFill="1" applyBorder="1" applyAlignment="1" applyProtection="1">
      <alignment horizontal="center" vertical="center"/>
    </xf>
    <xf numFmtId="0" fontId="53" fillId="0" borderId="55" xfId="0" applyFont="1" applyBorder="1" applyAlignment="1" applyProtection="1">
      <alignment horizontal="center" vertical="center"/>
    </xf>
    <xf numFmtId="16" fontId="53" fillId="0" borderId="56" xfId="0" applyNumberFormat="1" applyFont="1" applyBorder="1" applyAlignment="1" applyProtection="1">
      <alignment horizontal="center" vertical="center"/>
    </xf>
    <xf numFmtId="0" fontId="52" fillId="0" borderId="0" xfId="0" applyFont="1" applyAlignment="1" applyProtection="1">
      <alignment vertical="center"/>
    </xf>
    <xf numFmtId="0" fontId="57" fillId="0" borderId="0" xfId="0" applyFont="1" applyAlignment="1" applyProtection="1">
      <alignment vertical="center"/>
    </xf>
    <xf numFmtId="0" fontId="35" fillId="8" borderId="53" xfId="0" applyFont="1" applyFill="1" applyBorder="1" applyAlignment="1" applyProtection="1">
      <alignment vertical="center"/>
    </xf>
    <xf numFmtId="0" fontId="58" fillId="0" borderId="0" xfId="0" applyFont="1" applyAlignment="1" applyProtection="1">
      <alignment vertical="center"/>
    </xf>
    <xf numFmtId="3" fontId="14" fillId="19" borderId="9" xfId="0" applyNumberFormat="1" applyFont="1" applyFill="1" applyBorder="1" applyAlignment="1" applyProtection="1">
      <alignment horizontal="right" vertical="center"/>
    </xf>
    <xf numFmtId="4" fontId="14" fillId="19" borderId="9" xfId="0" applyNumberFormat="1" applyFont="1" applyFill="1" applyBorder="1" applyAlignment="1" applyProtection="1">
      <alignment horizontal="right" vertical="center"/>
    </xf>
    <xf numFmtId="0" fontId="1" fillId="0" borderId="0" xfId="0" applyFont="1" applyAlignment="1" applyProtection="1"/>
    <xf numFmtId="0" fontId="59" fillId="0" borderId="0" xfId="0" applyFont="1" applyAlignment="1" applyProtection="1"/>
    <xf numFmtId="0" fontId="1" fillId="5" borderId="0" xfId="0" applyFont="1" applyFill="1" applyAlignment="1" applyProtection="1"/>
    <xf numFmtId="0" fontId="60" fillId="0" borderId="0" xfId="0" applyFont="1" applyAlignment="1" applyProtection="1"/>
    <xf numFmtId="0" fontId="0" fillId="5" borderId="0" xfId="0" applyFill="1" applyAlignment="1" applyProtection="1"/>
    <xf numFmtId="0" fontId="2" fillId="0" borderId="9"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1" fillId="19" borderId="27" xfId="0" applyFont="1" applyFill="1" applyBorder="1" applyAlignment="1" applyProtection="1"/>
    <xf numFmtId="164" fontId="0" fillId="19" borderId="1" xfId="1" applyFont="1" applyFill="1" applyBorder="1" applyAlignment="1" applyProtection="1"/>
    <xf numFmtId="170" fontId="0" fillId="19" borderId="5" xfId="0" applyNumberFormat="1" applyFill="1" applyBorder="1" applyAlignment="1" applyProtection="1"/>
    <xf numFmtId="165" fontId="0" fillId="19" borderId="1" xfId="1" applyNumberFormat="1" applyFont="1" applyFill="1" applyBorder="1" applyAlignment="1" applyProtection="1"/>
    <xf numFmtId="0" fontId="1" fillId="19" borderId="8" xfId="0" applyFont="1" applyFill="1" applyBorder="1" applyAlignment="1" applyProtection="1"/>
    <xf numFmtId="164" fontId="0" fillId="19" borderId="0" xfId="1" applyFont="1" applyFill="1" applyAlignment="1" applyProtection="1"/>
    <xf numFmtId="171" fontId="0" fillId="19" borderId="0" xfId="0" applyNumberFormat="1" applyFill="1" applyAlignment="1" applyProtection="1"/>
    <xf numFmtId="4" fontId="8" fillId="12" borderId="56" xfId="0" applyNumberFormat="1" applyFont="1" applyFill="1" applyBorder="1" applyAlignment="1" applyProtection="1">
      <alignment horizontal="center" vertical="center"/>
    </xf>
    <xf numFmtId="0" fontId="9" fillId="12" borderId="55" xfId="0" applyFont="1" applyFill="1" applyBorder="1" applyAlignment="1" applyProtection="1">
      <alignment vertical="center" wrapText="1"/>
    </xf>
    <xf numFmtId="4" fontId="9" fillId="12" borderId="56" xfId="0" applyNumberFormat="1" applyFont="1" applyFill="1" applyBorder="1" applyAlignment="1" applyProtection="1">
      <alignment horizontal="center" vertical="center" wrapText="1"/>
    </xf>
    <xf numFmtId="0" fontId="9" fillId="12" borderId="56" xfId="0" applyFont="1" applyFill="1" applyBorder="1" applyAlignment="1" applyProtection="1">
      <alignment horizontal="center" vertical="center" wrapText="1"/>
    </xf>
    <xf numFmtId="0" fontId="9" fillId="12" borderId="56" xfId="0" applyFont="1" applyFill="1" applyBorder="1" applyAlignment="1" applyProtection="1">
      <alignment horizontal="center" vertical="center"/>
    </xf>
    <xf numFmtId="165" fontId="33" fillId="6" borderId="56" xfId="1" applyNumberFormat="1" applyFont="1" applyFill="1" applyBorder="1" applyAlignment="1" applyProtection="1">
      <alignment horizontal="center" vertical="center"/>
    </xf>
    <xf numFmtId="168" fontId="34" fillId="6" borderId="56" xfId="0" applyNumberFormat="1" applyFont="1" applyFill="1" applyBorder="1" applyAlignment="1" applyProtection="1">
      <alignment horizontal="center" vertical="center"/>
    </xf>
    <xf numFmtId="164" fontId="32" fillId="0" borderId="56" xfId="1" applyFont="1" applyBorder="1" applyAlignment="1" applyProtection="1">
      <alignment horizontal="center" vertical="center" wrapText="1"/>
    </xf>
    <xf numFmtId="164" fontId="33" fillId="6" borderId="56" xfId="0" applyNumberFormat="1" applyFont="1" applyFill="1" applyBorder="1" applyAlignment="1" applyProtection="1">
      <alignment horizontal="center" vertical="center"/>
    </xf>
    <xf numFmtId="164" fontId="32" fillId="0" borderId="56" xfId="1" applyFont="1" applyBorder="1" applyAlignment="1" applyProtection="1">
      <alignment horizontal="center" vertical="center"/>
    </xf>
    <xf numFmtId="164" fontId="4" fillId="12" borderId="1" xfId="1" applyFont="1" applyFill="1" applyBorder="1" applyAlignment="1" applyProtection="1">
      <alignment horizontal="center" vertical="center"/>
    </xf>
    <xf numFmtId="164" fontId="0" fillId="20" borderId="5" xfId="1" applyFont="1" applyFill="1" applyBorder="1" applyAlignment="1" applyProtection="1">
      <alignment horizontal="center" vertical="center"/>
      <protection locked="0"/>
    </xf>
    <xf numFmtId="164" fontId="1" fillId="0" borderId="0" xfId="1" applyFont="1" applyBorder="1" applyAlignment="1" applyProtection="1">
      <alignment horizontal="center" vertical="center" wrapText="1"/>
    </xf>
    <xf numFmtId="165" fontId="0" fillId="0" borderId="0" xfId="1" applyNumberFormat="1" applyFont="1" applyBorder="1" applyAlignment="1" applyProtection="1"/>
    <xf numFmtId="165" fontId="2" fillId="8" borderId="0" xfId="1" applyNumberFormat="1" applyFont="1" applyFill="1" applyBorder="1" applyAlignment="1" applyProtection="1"/>
    <xf numFmtId="0" fontId="1" fillId="0" borderId="0" xfId="0" applyFont="1" applyAlignment="1" applyProtection="1">
      <alignment horizontal="center"/>
    </xf>
    <xf numFmtId="164" fontId="1" fillId="0" borderId="0" xfId="1" applyFont="1" applyBorder="1" applyAlignment="1" applyProtection="1">
      <alignment horizontal="center" vertical="center"/>
    </xf>
    <xf numFmtId="165" fontId="0" fillId="0" borderId="0" xfId="1" applyNumberFormat="1" applyFont="1" applyBorder="1" applyAlignment="1" applyProtection="1">
      <alignment horizontal="center" vertical="center"/>
    </xf>
    <xf numFmtId="164" fontId="0" fillId="0" borderId="0" xfId="1" applyFont="1" applyBorder="1" applyAlignment="1" applyProtection="1"/>
    <xf numFmtId="164" fontId="2" fillId="0" borderId="64" xfId="1" applyFont="1" applyBorder="1" applyAlignment="1" applyProtection="1">
      <alignment horizontal="center" vertical="center"/>
    </xf>
    <xf numFmtId="164" fontId="0" fillId="0" borderId="12" xfId="1" applyFont="1" applyBorder="1" applyAlignment="1" applyProtection="1"/>
    <xf numFmtId="164" fontId="0" fillId="0" borderId="16" xfId="1" applyFont="1" applyBorder="1" applyAlignment="1" applyProtection="1"/>
    <xf numFmtId="164" fontId="0" fillId="0" borderId="15" xfId="1" applyFont="1" applyBorder="1" applyAlignment="1" applyProtection="1"/>
    <xf numFmtId="164" fontId="0" fillId="19" borderId="16" xfId="1" applyFont="1" applyFill="1" applyBorder="1" applyAlignment="1" applyProtection="1"/>
    <xf numFmtId="164" fontId="1" fillId="0" borderId="28" xfId="1" applyFont="1" applyBorder="1" applyAlignment="1" applyProtection="1">
      <alignment horizontal="center" vertical="center" wrapText="1"/>
    </xf>
    <xf numFmtId="165" fontId="0" fillId="0" borderId="13" xfId="1" applyNumberFormat="1" applyFont="1" applyBorder="1" applyAlignment="1" applyProtection="1"/>
    <xf numFmtId="165" fontId="0" fillId="0" borderId="65" xfId="1" applyNumberFormat="1" applyFont="1" applyBorder="1" applyAlignment="1" applyProtection="1"/>
    <xf numFmtId="165" fontId="2" fillId="8" borderId="33" xfId="1" applyNumberFormat="1" applyFont="1" applyFill="1" applyBorder="1" applyAlignment="1" applyProtection="1"/>
    <xf numFmtId="165" fontId="0" fillId="0" borderId="29" xfId="1" applyNumberFormat="1" applyFont="1" applyBorder="1" applyAlignment="1" applyProtection="1"/>
    <xf numFmtId="165" fontId="2" fillId="8" borderId="30" xfId="1" applyNumberFormat="1" applyFont="1" applyFill="1" applyBorder="1" applyAlignment="1" applyProtection="1"/>
    <xf numFmtId="0" fontId="2" fillId="0" borderId="1" xfId="0" applyFont="1" applyBorder="1" applyAlignment="1" applyProtection="1">
      <alignment horizontal="center"/>
    </xf>
    <xf numFmtId="1" fontId="1" fillId="0" borderId="1" xfId="1" applyNumberFormat="1" applyFont="1" applyBorder="1" applyAlignment="1" applyProtection="1">
      <alignment horizontal="center" vertical="center" wrapText="1"/>
    </xf>
    <xf numFmtId="1" fontId="1" fillId="21" borderId="1" xfId="1" applyNumberFormat="1" applyFont="1" applyFill="1" applyBorder="1" applyAlignment="1" applyProtection="1">
      <alignment horizontal="center" vertical="center" wrapText="1"/>
    </xf>
    <xf numFmtId="165" fontId="2" fillId="8" borderId="1" xfId="1" applyNumberFormat="1" applyFont="1" applyFill="1" applyBorder="1" applyAlignment="1" applyProtection="1"/>
    <xf numFmtId="165" fontId="2" fillId="8" borderId="31" xfId="1" applyNumberFormat="1" applyFont="1" applyFill="1" applyBorder="1" applyAlignment="1" applyProtection="1"/>
    <xf numFmtId="165" fontId="2" fillId="8" borderId="65" xfId="1" applyNumberFormat="1" applyFont="1" applyFill="1" applyBorder="1" applyAlignment="1" applyProtection="1"/>
    <xf numFmtId="0" fontId="65" fillId="0" borderId="0" xfId="0" applyFont="1" applyAlignment="1" applyProtection="1">
      <alignment horizontal="center" vertical="center"/>
    </xf>
    <xf numFmtId="0" fontId="39" fillId="11" borderId="0" xfId="0" applyFont="1" applyFill="1" applyAlignment="1" applyProtection="1">
      <alignment vertical="center" wrapText="1"/>
    </xf>
    <xf numFmtId="0" fontId="40" fillId="22" borderId="20" xfId="0" applyFont="1" applyFill="1" applyBorder="1" applyAlignment="1" applyProtection="1">
      <alignment horizontal="center" vertical="center"/>
    </xf>
    <xf numFmtId="0" fontId="41" fillId="11" borderId="55" xfId="0" applyFont="1" applyFill="1" applyBorder="1" applyAlignment="1" applyProtection="1">
      <alignment vertical="center" wrapText="1"/>
    </xf>
    <xf numFmtId="165" fontId="0" fillId="21" borderId="13" xfId="1" applyNumberFormat="1" applyFont="1" applyFill="1" applyBorder="1" applyAlignment="1" applyProtection="1"/>
    <xf numFmtId="0" fontId="1" fillId="21" borderId="45" xfId="0" applyFont="1" applyFill="1" applyBorder="1" applyAlignment="1" applyProtection="1"/>
    <xf numFmtId="0" fontId="1" fillId="21" borderId="47" xfId="0" applyFont="1" applyFill="1" applyBorder="1" applyAlignment="1" applyProtection="1"/>
    <xf numFmtId="0" fontId="1" fillId="21" borderId="23" xfId="0" applyFont="1" applyFill="1" applyBorder="1" applyAlignment="1" applyProtection="1"/>
    <xf numFmtId="165" fontId="0" fillId="21" borderId="29" xfId="1" applyNumberFormat="1" applyFont="1" applyFill="1" applyBorder="1" applyAlignment="1" applyProtection="1"/>
    <xf numFmtId="165" fontId="0" fillId="21" borderId="65" xfId="1" applyNumberFormat="1" applyFont="1" applyFill="1" applyBorder="1" applyAlignment="1" applyProtection="1"/>
    <xf numFmtId="0" fontId="4" fillId="21" borderId="20" xfId="0" applyFont="1" applyFill="1" applyBorder="1" applyAlignment="1" applyProtection="1"/>
    <xf numFmtId="165" fontId="4" fillId="21" borderId="52" xfId="1" applyNumberFormat="1" applyFont="1" applyFill="1" applyBorder="1" applyAlignment="1" applyProtection="1"/>
    <xf numFmtId="2" fontId="0" fillId="0" borderId="0" xfId="0" applyNumberFormat="1" applyAlignment="1" applyProtection="1"/>
    <xf numFmtId="172" fontId="19" fillId="0" borderId="56" xfId="0" applyNumberFormat="1" applyFont="1" applyBorder="1" applyAlignment="1" applyProtection="1">
      <alignment horizontal="center" vertical="center"/>
    </xf>
    <xf numFmtId="165" fontId="22" fillId="0" borderId="56" xfId="1" applyNumberFormat="1" applyFont="1" applyBorder="1" applyAlignment="1" applyProtection="1">
      <alignment horizontal="center" vertical="center"/>
    </xf>
    <xf numFmtId="165" fontId="23" fillId="0" borderId="56" xfId="1" applyNumberFormat="1" applyFont="1" applyBorder="1" applyAlignment="1" applyProtection="1">
      <alignment horizontal="center" vertical="center"/>
    </xf>
    <xf numFmtId="165" fontId="19" fillId="0" borderId="56" xfId="1" applyNumberFormat="1" applyFont="1" applyBorder="1" applyAlignment="1" applyProtection="1">
      <alignment horizontal="center" vertical="center"/>
    </xf>
    <xf numFmtId="165" fontId="24" fillId="0" borderId="56" xfId="1" applyNumberFormat="1" applyFont="1" applyBorder="1" applyAlignment="1" applyProtection="1">
      <alignment horizontal="center" vertical="center"/>
    </xf>
    <xf numFmtId="165" fontId="25" fillId="0" borderId="56" xfId="1" applyNumberFormat="1" applyFont="1" applyBorder="1" applyAlignment="1" applyProtection="1">
      <alignment horizontal="center" vertical="center"/>
    </xf>
    <xf numFmtId="165" fontId="21" fillId="0" borderId="56" xfId="1" applyNumberFormat="1" applyFont="1" applyBorder="1" applyAlignment="1" applyProtection="1">
      <alignment horizontal="center" vertical="center"/>
    </xf>
    <xf numFmtId="165" fontId="26" fillId="6" borderId="56" xfId="1" applyNumberFormat="1" applyFont="1" applyFill="1" applyBorder="1" applyAlignment="1" applyProtection="1">
      <alignment horizontal="center" vertical="center"/>
    </xf>
    <xf numFmtId="165" fontId="28" fillId="6" borderId="56" xfId="1" applyNumberFormat="1" applyFont="1" applyFill="1" applyBorder="1" applyAlignment="1" applyProtection="1">
      <alignment horizontal="center" vertical="center"/>
    </xf>
    <xf numFmtId="165" fontId="19" fillId="6" borderId="56" xfId="1" applyNumberFormat="1" applyFont="1" applyFill="1" applyBorder="1" applyAlignment="1" applyProtection="1">
      <alignment horizontal="center" vertical="center"/>
    </xf>
    <xf numFmtId="0" fontId="10" fillId="11" borderId="0" xfId="0" applyFont="1" applyFill="1" applyAlignment="1" applyProtection="1">
      <alignment vertical="center" wrapText="1"/>
    </xf>
    <xf numFmtId="0" fontId="20" fillId="23" borderId="0" xfId="0" applyFont="1" applyFill="1" applyAlignment="1" applyProtection="1">
      <alignment vertical="center" wrapText="1"/>
    </xf>
    <xf numFmtId="0" fontId="20" fillId="23" borderId="0" xfId="0" applyFont="1" applyFill="1" applyAlignment="1" applyProtection="1">
      <alignment vertical="center"/>
    </xf>
    <xf numFmtId="0" fontId="39" fillId="23" borderId="0" xfId="0" applyFont="1" applyFill="1" applyAlignment="1" applyProtection="1">
      <alignment vertical="center" wrapText="1"/>
    </xf>
    <xf numFmtId="0" fontId="66" fillId="0" borderId="20" xfId="0" applyFont="1" applyBorder="1" applyAlignment="1" applyProtection="1">
      <alignment vertical="center" wrapText="1"/>
    </xf>
    <xf numFmtId="0" fontId="66" fillId="0" borderId="53" xfId="0" applyFont="1" applyBorder="1" applyAlignment="1" applyProtection="1">
      <alignment horizontal="center" vertical="center" wrapText="1"/>
    </xf>
    <xf numFmtId="0" fontId="67" fillId="0" borderId="55" xfId="0" applyFont="1" applyBorder="1" applyAlignment="1" applyProtection="1">
      <alignment vertical="center" wrapText="1"/>
    </xf>
    <xf numFmtId="0" fontId="67" fillId="0" borderId="56" xfId="0" applyFont="1" applyBorder="1" applyAlignment="1" applyProtection="1">
      <alignment horizontal="center" vertical="center" wrapText="1"/>
    </xf>
    <xf numFmtId="0" fontId="67" fillId="0" borderId="56" xfId="0" applyFont="1" applyBorder="1" applyAlignment="1" applyProtection="1">
      <alignment horizontal="center" vertical="center"/>
    </xf>
    <xf numFmtId="0" fontId="66" fillId="0" borderId="56" xfId="0" applyFont="1" applyBorder="1" applyAlignment="1" applyProtection="1">
      <alignment horizontal="center" vertical="center" wrapText="1"/>
    </xf>
    <xf numFmtId="0" fontId="66" fillId="0" borderId="55" xfId="0" applyFont="1" applyBorder="1" applyAlignment="1" applyProtection="1">
      <alignment vertical="center" wrapText="1"/>
    </xf>
    <xf numFmtId="0" fontId="66" fillId="0" borderId="56" xfId="0" applyFont="1" applyBorder="1" applyAlignment="1" applyProtection="1">
      <alignment horizontal="center" vertical="center"/>
    </xf>
    <xf numFmtId="0" fontId="67" fillId="19" borderId="55" xfId="0" applyFont="1" applyFill="1" applyBorder="1" applyAlignment="1" applyProtection="1">
      <alignment vertical="center" wrapText="1"/>
    </xf>
    <xf numFmtId="0" fontId="67" fillId="19" borderId="56" xfId="0" applyFont="1" applyFill="1" applyBorder="1" applyAlignment="1" applyProtection="1">
      <alignment horizontal="center" vertical="center" wrapText="1"/>
    </xf>
    <xf numFmtId="0" fontId="67" fillId="19" borderId="56" xfId="0" applyFont="1" applyFill="1" applyBorder="1" applyAlignment="1" applyProtection="1">
      <alignment horizontal="center" vertical="center"/>
    </xf>
    <xf numFmtId="0" fontId="66" fillId="19" borderId="56" xfId="0" applyFont="1" applyFill="1" applyBorder="1" applyAlignment="1" applyProtection="1">
      <alignment horizontal="center" vertical="center" wrapText="1"/>
    </xf>
    <xf numFmtId="164" fontId="63" fillId="0" borderId="60" xfId="1" applyFont="1" applyBorder="1" applyAlignment="1" applyProtection="1">
      <alignment horizontal="center" vertical="center" wrapText="1"/>
    </xf>
    <xf numFmtId="164" fontId="72" fillId="0" borderId="60" xfId="1" applyFont="1" applyBorder="1" applyAlignment="1" applyProtection="1">
      <alignment horizontal="center" vertical="center" wrapText="1"/>
    </xf>
    <xf numFmtId="164" fontId="0" fillId="21" borderId="0" xfId="1" applyFont="1" applyFill="1" applyAlignment="1" applyProtection="1"/>
    <xf numFmtId="0" fontId="1" fillId="21" borderId="0" xfId="0" applyFont="1" applyFill="1" applyAlignment="1" applyProtection="1"/>
    <xf numFmtId="0" fontId="73" fillId="11" borderId="1" xfId="0" applyFont="1" applyFill="1" applyBorder="1" applyAlignment="1" applyProtection="1">
      <alignment vertical="center" wrapText="1"/>
    </xf>
    <xf numFmtId="171" fontId="0" fillId="0" borderId="0" xfId="0" applyNumberFormat="1" applyAlignment="1" applyProtection="1"/>
    <xf numFmtId="0" fontId="18" fillId="0" borderId="55" xfId="0" applyFont="1" applyBorder="1" applyAlignment="1" applyProtection="1">
      <alignment horizontal="justify" vertical="center"/>
    </xf>
    <xf numFmtId="165" fontId="18" fillId="0" borderId="56" xfId="1" applyNumberFormat="1" applyFont="1" applyBorder="1" applyAlignment="1" applyProtection="1">
      <alignment horizontal="center" vertical="center"/>
    </xf>
    <xf numFmtId="164" fontId="18" fillId="0" borderId="56" xfId="1" applyFont="1" applyBorder="1" applyAlignment="1" applyProtection="1">
      <alignment horizontal="center" vertical="center" wrapText="1"/>
    </xf>
    <xf numFmtId="164" fontId="18" fillId="0" borderId="56" xfId="1" applyFont="1" applyBorder="1" applyAlignment="1" applyProtection="1">
      <alignment horizontal="center" vertical="center"/>
    </xf>
    <xf numFmtId="0" fontId="76" fillId="6" borderId="55" xfId="0" applyFont="1" applyFill="1" applyBorder="1" applyAlignment="1" applyProtection="1">
      <alignment horizontal="justify" vertical="center"/>
    </xf>
    <xf numFmtId="165" fontId="76" fillId="6" borderId="56" xfId="1" applyNumberFormat="1" applyFont="1" applyFill="1" applyBorder="1" applyAlignment="1" applyProtection="1">
      <alignment horizontal="center" vertical="center"/>
    </xf>
    <xf numFmtId="168" fontId="20" fillId="6" borderId="56" xfId="0" applyNumberFormat="1" applyFont="1" applyFill="1" applyBorder="1" applyAlignment="1" applyProtection="1">
      <alignment horizontal="center" vertical="center"/>
    </xf>
    <xf numFmtId="164" fontId="76" fillId="6" borderId="56" xfId="0" applyNumberFormat="1" applyFont="1" applyFill="1" applyBorder="1" applyAlignment="1" applyProtection="1">
      <alignment horizontal="center" vertical="center"/>
    </xf>
    <xf numFmtId="0" fontId="77" fillId="0" borderId="0" xfId="0" applyFont="1" applyAlignment="1" applyProtection="1"/>
    <xf numFmtId="164" fontId="78" fillId="0" borderId="60" xfId="1" applyFont="1" applyBorder="1" applyAlignment="1" applyProtection="1">
      <alignment horizontal="center" vertical="center" wrapText="1"/>
    </xf>
    <xf numFmtId="0" fontId="79" fillId="0" borderId="0" xfId="0" applyFont="1" applyAlignment="1" applyProtection="1"/>
    <xf numFmtId="164" fontId="77" fillId="21" borderId="0" xfId="1" applyFont="1" applyFill="1" applyAlignment="1" applyProtection="1"/>
    <xf numFmtId="0" fontId="77" fillId="21" borderId="0" xfId="0" applyFont="1" applyFill="1" applyAlignment="1" applyProtection="1"/>
    <xf numFmtId="0" fontId="1" fillId="0" borderId="0" xfId="0" applyFont="1" applyAlignment="1" applyProtection="1">
      <alignment horizontal="center" vertical="center" wrapText="1"/>
    </xf>
    <xf numFmtId="165" fontId="0" fillId="24" borderId="0" xfId="1" applyNumberFormat="1" applyFont="1" applyFill="1" applyBorder="1" applyAlignment="1" applyProtection="1"/>
    <xf numFmtId="0" fontId="2" fillId="0" borderId="59" xfId="0" applyFont="1" applyBorder="1" applyAlignment="1" applyProtection="1"/>
    <xf numFmtId="165" fontId="2" fillId="24" borderId="0" xfId="1" applyNumberFormat="1" applyFont="1" applyFill="1" applyBorder="1" applyAlignment="1" applyProtection="1"/>
    <xf numFmtId="0" fontId="2" fillId="24" borderId="0" xfId="0" applyFont="1" applyFill="1" applyAlignment="1" applyProtection="1"/>
    <xf numFmtId="0" fontId="13" fillId="0" borderId="0" xfId="0" applyFont="1" applyAlignment="1" applyProtection="1">
      <alignment horizontal="right"/>
    </xf>
    <xf numFmtId="0" fontId="13" fillId="0" borderId="60" xfId="0" applyFont="1" applyBorder="1" applyAlignment="1" applyProtection="1">
      <alignment horizontal="right"/>
    </xf>
    <xf numFmtId="0" fontId="14" fillId="0" borderId="61" xfId="0" applyFont="1" applyBorder="1" applyAlignment="1" applyProtection="1">
      <alignment vertical="center"/>
    </xf>
    <xf numFmtId="0" fontId="14" fillId="0" borderId="50" xfId="0" applyFont="1" applyBorder="1" applyAlignment="1" applyProtection="1">
      <alignment horizontal="right" vertical="center"/>
    </xf>
    <xf numFmtId="4" fontId="14" fillId="0" borderId="0" xfId="0" applyNumberFormat="1" applyFont="1" applyAlignment="1" applyProtection="1">
      <alignment horizontal="right" vertical="center"/>
    </xf>
    <xf numFmtId="0" fontId="14" fillId="0" borderId="60" xfId="0" applyFont="1" applyBorder="1" applyAlignment="1" applyProtection="1">
      <alignment horizontal="right" vertical="center"/>
    </xf>
    <xf numFmtId="0" fontId="14" fillId="19" borderId="61" xfId="0" applyFont="1" applyFill="1" applyBorder="1" applyAlignment="1" applyProtection="1">
      <alignment vertical="center"/>
    </xf>
    <xf numFmtId="4" fontId="14" fillId="19" borderId="0" xfId="0" applyNumberFormat="1" applyFont="1" applyFill="1" applyAlignment="1" applyProtection="1">
      <alignment horizontal="right" vertical="center"/>
    </xf>
    <xf numFmtId="0" fontId="14" fillId="19" borderId="60" xfId="0" applyFont="1" applyFill="1" applyBorder="1" applyAlignment="1" applyProtection="1">
      <alignment horizontal="right" vertical="center"/>
    </xf>
    <xf numFmtId="0" fontId="14" fillId="0" borderId="46" xfId="0" applyFont="1" applyBorder="1" applyAlignment="1" applyProtection="1">
      <alignment vertical="center"/>
    </xf>
    <xf numFmtId="0" fontId="13" fillId="0" borderId="54" xfId="0" applyFont="1" applyBorder="1" applyAlignment="1" applyProtection="1"/>
    <xf numFmtId="0" fontId="14" fillId="0" borderId="43" xfId="0" applyFont="1" applyBorder="1" applyAlignment="1" applyProtection="1">
      <alignment horizontal="right" vertical="center"/>
    </xf>
    <xf numFmtId="0" fontId="81" fillId="0" borderId="0" xfId="0" quotePrefix="1" applyFont="1" applyAlignment="1" applyProtection="1"/>
    <xf numFmtId="0" fontId="0" fillId="0" borderId="0" xfId="0" applyAlignment="1" applyProtection="1">
      <alignment horizontal="right"/>
    </xf>
    <xf numFmtId="164" fontId="0" fillId="8" borderId="0" xfId="1" applyFont="1" applyFill="1" applyAlignment="1" applyProtection="1">
      <alignment horizontal="right"/>
    </xf>
    <xf numFmtId="165" fontId="0" fillId="0" borderId="0" xfId="0" applyNumberFormat="1" applyAlignment="1" applyProtection="1"/>
    <xf numFmtId="3" fontId="84" fillId="0" borderId="56" xfId="0" applyNumberFormat="1" applyFont="1" applyBorder="1" applyAlignment="1" applyProtection="1">
      <alignment horizontal="right" vertical="center"/>
    </xf>
    <xf numFmtId="3" fontId="83" fillId="25" borderId="56" xfId="0" applyNumberFormat="1" applyFont="1" applyFill="1" applyBorder="1" applyAlignment="1" applyProtection="1">
      <alignment horizontal="right" vertical="center"/>
    </xf>
    <xf numFmtId="9" fontId="0" fillId="0" borderId="0" xfId="3" applyFont="1" applyAlignment="1" applyProtection="1">
      <alignment horizontal="right"/>
    </xf>
    <xf numFmtId="0" fontId="0" fillId="0" borderId="1" xfId="0" applyBorder="1" applyAlignment="1" applyProtection="1">
      <alignment horizontal="right"/>
    </xf>
    <xf numFmtId="0" fontId="51" fillId="0" borderId="1" xfId="0" applyFont="1" applyBorder="1" applyAlignment="1" applyProtection="1">
      <alignment horizontal="justify" vertical="center"/>
    </xf>
    <xf numFmtId="0" fontId="51" fillId="0" borderId="1" xfId="0" applyFont="1" applyBorder="1" applyAlignment="1" applyProtection="1">
      <alignment horizontal="center" vertical="center" wrapText="1"/>
    </xf>
    <xf numFmtId="0" fontId="0" fillId="26" borderId="0" xfId="0" applyFill="1" applyAlignment="1" applyProtection="1">
      <alignment horizontal="right"/>
    </xf>
    <xf numFmtId="9" fontId="0" fillId="0" borderId="0" xfId="3" applyFont="1" applyAlignment="1" applyProtection="1">
      <alignment horizontal="center"/>
    </xf>
    <xf numFmtId="3" fontId="84" fillId="0" borderId="60" xfId="0" applyNumberFormat="1" applyFont="1" applyBorder="1" applyAlignment="1" applyProtection="1">
      <alignment horizontal="right" vertical="center"/>
    </xf>
    <xf numFmtId="3" fontId="83" fillId="27" borderId="56" xfId="0" applyNumberFormat="1" applyFont="1" applyFill="1" applyBorder="1" applyAlignment="1" applyProtection="1">
      <alignment horizontal="right" vertical="center"/>
    </xf>
    <xf numFmtId="9" fontId="85" fillId="21" borderId="1" xfId="0" applyNumberFormat="1" applyFont="1" applyFill="1" applyBorder="1" applyAlignment="1" applyProtection="1">
      <alignment horizontal="right"/>
    </xf>
    <xf numFmtId="9" fontId="0" fillId="0" borderId="0" xfId="3" applyFont="1" applyAlignment="1" applyProtection="1"/>
    <xf numFmtId="3" fontId="83" fillId="27" borderId="1" xfId="0" applyNumberFormat="1" applyFont="1" applyFill="1" applyBorder="1" applyAlignment="1" applyProtection="1">
      <alignment horizontal="right" vertical="center"/>
    </xf>
    <xf numFmtId="0" fontId="20" fillId="0" borderId="1" xfId="0" applyFont="1" applyBorder="1" applyAlignment="1" applyProtection="1">
      <alignment horizontal="center" vertical="center" wrapText="1"/>
    </xf>
    <xf numFmtId="0" fontId="1" fillId="21" borderId="0" xfId="0" applyFont="1" applyFill="1" applyAlignment="1" applyProtection="1">
      <alignment horizontal="center"/>
    </xf>
    <xf numFmtId="9" fontId="0" fillId="21" borderId="0" xfId="3" applyFont="1" applyFill="1" applyAlignment="1" applyProtection="1">
      <alignment horizontal="right"/>
    </xf>
    <xf numFmtId="0" fontId="87" fillId="11" borderId="1" xfId="0" applyFont="1" applyFill="1" applyBorder="1" applyAlignment="1" applyProtection="1">
      <alignment vertical="center" wrapText="1"/>
    </xf>
    <xf numFmtId="3" fontId="88" fillId="27" borderId="1" xfId="0" applyNumberFormat="1" applyFont="1" applyFill="1" applyBorder="1" applyAlignment="1" applyProtection="1">
      <alignment horizontal="right" vertical="center"/>
    </xf>
    <xf numFmtId="3" fontId="88" fillId="11" borderId="1" xfId="0" applyNumberFormat="1" applyFont="1" applyFill="1" applyBorder="1" applyAlignment="1" applyProtection="1">
      <alignment horizontal="right" vertical="center"/>
    </xf>
    <xf numFmtId="0" fontId="87" fillId="0" borderId="1" xfId="0" applyFont="1" applyBorder="1" applyAlignment="1" applyProtection="1">
      <alignment vertical="center" wrapText="1"/>
    </xf>
    <xf numFmtId="9" fontId="86" fillId="21" borderId="1" xfId="3" applyFont="1" applyFill="1" applyBorder="1" applyAlignment="1" applyProtection="1">
      <alignment horizontal="right"/>
    </xf>
    <xf numFmtId="3" fontId="84" fillId="0" borderId="1" xfId="0" applyNumberFormat="1" applyFont="1" applyBorder="1" applyAlignment="1" applyProtection="1">
      <alignment horizontal="right" vertical="center"/>
    </xf>
    <xf numFmtId="3" fontId="88" fillId="28" borderId="1" xfId="0" applyNumberFormat="1" applyFont="1" applyFill="1" applyBorder="1" applyAlignment="1" applyProtection="1">
      <alignment horizontal="right" vertical="center"/>
    </xf>
    <xf numFmtId="0" fontId="82" fillId="0" borderId="1" xfId="0" applyFont="1" applyBorder="1" applyAlignment="1" applyProtection="1">
      <alignment horizontal="center" vertical="center"/>
    </xf>
    <xf numFmtId="0" fontId="87" fillId="11" borderId="1" xfId="0" applyFont="1" applyFill="1" applyBorder="1" applyAlignment="1" applyProtection="1">
      <alignment horizontal="center" vertical="center" wrapText="1"/>
    </xf>
    <xf numFmtId="0" fontId="89" fillId="0" borderId="1" xfId="0" applyFont="1" applyBorder="1" applyAlignment="1" applyProtection="1">
      <alignment horizontal="center" vertical="center"/>
    </xf>
    <xf numFmtId="0" fontId="20" fillId="0" borderId="17" xfId="0" applyFont="1" applyBorder="1" applyAlignment="1" applyProtection="1">
      <alignment horizontal="center" vertical="center" wrapText="1"/>
    </xf>
    <xf numFmtId="0" fontId="90" fillId="0" borderId="55" xfId="0" applyFont="1" applyBorder="1" applyAlignment="1" applyProtection="1">
      <alignment horizontal="center" vertical="center" wrapText="1"/>
    </xf>
    <xf numFmtId="0" fontId="92" fillId="0" borderId="56" xfId="0" applyFont="1" applyBorder="1" applyAlignment="1" applyProtection="1">
      <alignment horizontal="center" vertical="center"/>
    </xf>
    <xf numFmtId="0" fontId="94" fillId="0" borderId="56" xfId="0" applyFont="1" applyBorder="1" applyAlignment="1" applyProtection="1">
      <alignment horizontal="center" vertical="center"/>
    </xf>
    <xf numFmtId="164" fontId="91" fillId="0" borderId="56" xfId="1" applyFont="1" applyBorder="1" applyAlignment="1" applyProtection="1">
      <alignment vertical="center"/>
    </xf>
    <xf numFmtId="0" fontId="91" fillId="11" borderId="23" xfId="0" applyFont="1" applyFill="1" applyBorder="1" applyAlignment="1" applyProtection="1">
      <alignment horizontal="center" vertical="center"/>
    </xf>
    <xf numFmtId="0" fontId="91" fillId="11" borderId="41" xfId="0" applyFont="1" applyFill="1" applyBorder="1" applyAlignment="1" applyProtection="1">
      <alignment horizontal="center" vertical="center" wrapText="1"/>
    </xf>
    <xf numFmtId="0" fontId="91" fillId="11" borderId="23" xfId="0" applyFont="1" applyFill="1" applyBorder="1" applyAlignment="1" applyProtection="1">
      <alignment horizontal="center" vertical="center" wrapText="1"/>
    </xf>
    <xf numFmtId="2" fontId="90" fillId="0" borderId="56" xfId="0" applyNumberFormat="1" applyFont="1" applyBorder="1" applyAlignment="1" applyProtection="1">
      <alignment horizontal="center" vertical="center"/>
    </xf>
    <xf numFmtId="2" fontId="91" fillId="0" borderId="56" xfId="1" applyNumberFormat="1" applyFont="1" applyBorder="1" applyAlignment="1" applyProtection="1">
      <alignment horizontal="center" vertical="center"/>
    </xf>
    <xf numFmtId="0" fontId="94" fillId="0" borderId="55" xfId="0" applyFont="1" applyBorder="1" applyAlignment="1" applyProtection="1">
      <alignment horizontal="center" vertical="center" wrapText="1"/>
    </xf>
    <xf numFmtId="165" fontId="10" fillId="0" borderId="56" xfId="1" applyNumberFormat="1" applyFont="1" applyBorder="1" applyAlignment="1" applyProtection="1">
      <alignment horizontal="right" vertical="center"/>
    </xf>
    <xf numFmtId="164" fontId="10" fillId="0" borderId="56" xfId="1" applyFont="1" applyBorder="1" applyAlignment="1" applyProtection="1">
      <alignment horizontal="right" vertical="center"/>
    </xf>
    <xf numFmtId="0" fontId="95" fillId="0" borderId="55" xfId="0" applyFont="1" applyBorder="1" applyAlignment="1" applyProtection="1">
      <alignment horizontal="center" vertical="center"/>
    </xf>
    <xf numFmtId="165" fontId="96" fillId="0" borderId="56" xfId="1" applyNumberFormat="1" applyFont="1" applyBorder="1" applyAlignment="1" applyProtection="1">
      <alignment horizontal="right" vertical="center"/>
    </xf>
    <xf numFmtId="164" fontId="96" fillId="0" borderId="56" xfId="1" applyFont="1" applyBorder="1" applyAlignment="1" applyProtection="1">
      <alignment horizontal="right" vertical="center"/>
    </xf>
    <xf numFmtId="164" fontId="10" fillId="28" borderId="56" xfId="1" applyFont="1" applyFill="1" applyBorder="1" applyAlignment="1" applyProtection="1">
      <alignment horizontal="right" vertical="center"/>
    </xf>
    <xf numFmtId="164" fontId="10" fillId="3" borderId="56" xfId="1" applyFont="1" applyFill="1" applyBorder="1" applyAlignment="1" applyProtection="1">
      <alignment horizontal="right" vertical="center"/>
    </xf>
    <xf numFmtId="165" fontId="10" fillId="3" borderId="56" xfId="1" applyNumberFormat="1" applyFont="1" applyFill="1" applyBorder="1" applyAlignment="1" applyProtection="1">
      <alignment horizontal="right" vertical="center"/>
    </xf>
    <xf numFmtId="0" fontId="7" fillId="11" borderId="60" xfId="0" applyFont="1" applyFill="1" applyBorder="1" applyAlignment="1" applyProtection="1">
      <alignment horizontal="center" vertical="center"/>
    </xf>
    <xf numFmtId="3" fontId="83" fillId="11" borderId="1" xfId="0" applyNumberFormat="1" applyFont="1" applyFill="1" applyBorder="1" applyAlignment="1" applyProtection="1">
      <alignment horizontal="right" vertical="center"/>
    </xf>
    <xf numFmtId="0" fontId="7" fillId="11" borderId="1" xfId="0" applyFont="1" applyFill="1" applyBorder="1" applyAlignment="1" applyProtection="1">
      <alignment horizontal="center" vertical="center"/>
    </xf>
    <xf numFmtId="0" fontId="83" fillId="11" borderId="1" xfId="0" applyFont="1" applyFill="1" applyBorder="1" applyAlignment="1" applyProtection="1">
      <alignment horizontal="center" vertical="center"/>
    </xf>
    <xf numFmtId="9" fontId="83" fillId="25" borderId="1" xfId="3" applyFont="1" applyFill="1" applyBorder="1" applyAlignment="1" applyProtection="1">
      <alignment horizontal="center" vertical="center"/>
    </xf>
    <xf numFmtId="3" fontId="97" fillId="28" borderId="1" xfId="0" applyNumberFormat="1" applyFont="1" applyFill="1" applyBorder="1" applyAlignment="1" applyProtection="1"/>
    <xf numFmtId="165" fontId="83" fillId="0" borderId="1" xfId="1" applyNumberFormat="1" applyFont="1" applyBorder="1" applyAlignment="1" applyProtection="1">
      <alignment horizontal="center" vertical="center"/>
    </xf>
    <xf numFmtId="0" fontId="98" fillId="20" borderId="1" xfId="0" applyFont="1" applyFill="1" applyBorder="1" applyAlignment="1" applyProtection="1">
      <alignment horizontal="center" vertical="center"/>
    </xf>
    <xf numFmtId="3" fontId="98" fillId="20" borderId="1" xfId="0" applyNumberFormat="1" applyFont="1" applyFill="1" applyBorder="1" applyAlignment="1" applyProtection="1">
      <alignment horizontal="right" vertical="center"/>
    </xf>
    <xf numFmtId="9" fontId="98" fillId="20" borderId="1" xfId="3" applyFont="1" applyFill="1" applyBorder="1" applyAlignment="1" applyProtection="1">
      <alignment horizontal="center" vertical="center"/>
    </xf>
    <xf numFmtId="0" fontId="83" fillId="29" borderId="1" xfId="0" applyFont="1" applyFill="1" applyBorder="1" applyAlignment="1" applyProtection="1">
      <alignment horizontal="center" vertical="center"/>
    </xf>
    <xf numFmtId="9" fontId="83" fillId="29" borderId="1" xfId="3" applyFont="1" applyFill="1" applyBorder="1" applyAlignment="1" applyProtection="1">
      <alignment horizontal="center" vertical="center"/>
    </xf>
    <xf numFmtId="3" fontId="83" fillId="29" borderId="1" xfId="0" applyNumberFormat="1" applyFont="1" applyFill="1" applyBorder="1" applyAlignment="1" applyProtection="1">
      <alignment horizontal="right" vertical="center"/>
    </xf>
    <xf numFmtId="3" fontId="97" fillId="29" borderId="1" xfId="0" applyNumberFormat="1" applyFont="1" applyFill="1" applyBorder="1" applyAlignment="1" applyProtection="1"/>
    <xf numFmtId="9" fontId="74" fillId="21" borderId="17" xfId="3" applyFont="1" applyFill="1" applyBorder="1" applyAlignment="1" applyProtection="1">
      <alignment horizontal="right"/>
    </xf>
    <xf numFmtId="169" fontId="10" fillId="0" borderId="60" xfId="3" applyNumberFormat="1" applyFont="1" applyFill="1" applyBorder="1" applyAlignment="1" applyProtection="1">
      <alignment horizontal="right" vertical="center"/>
    </xf>
    <xf numFmtId="169" fontId="75" fillId="0" borderId="0" xfId="3" applyNumberFormat="1" applyFont="1" applyAlignment="1" applyProtection="1">
      <alignment horizontal="center"/>
    </xf>
    <xf numFmtId="3" fontId="51" fillId="0" borderId="1" xfId="0" applyNumberFormat="1" applyFont="1" applyBorder="1" applyAlignment="1" applyProtection="1">
      <alignment horizontal="center" vertical="center"/>
    </xf>
    <xf numFmtId="0" fontId="51" fillId="21" borderId="1" xfId="0" applyFont="1" applyFill="1" applyBorder="1" applyAlignment="1" applyProtection="1">
      <alignment horizontal="justify" vertical="center"/>
    </xf>
    <xf numFmtId="3" fontId="51" fillId="21" borderId="1" xfId="0" applyNumberFormat="1" applyFont="1" applyFill="1" applyBorder="1" applyAlignment="1" applyProtection="1">
      <alignment horizontal="center" vertical="center"/>
    </xf>
    <xf numFmtId="0" fontId="52" fillId="0" borderId="1" xfId="0" applyFont="1" applyBorder="1" applyAlignment="1" applyProtection="1">
      <alignment horizontal="justify" vertical="center"/>
    </xf>
    <xf numFmtId="3" fontId="52" fillId="0" borderId="1" xfId="0" applyNumberFormat="1" applyFont="1" applyBorder="1" applyAlignment="1" applyProtection="1">
      <alignment horizontal="center" vertical="center"/>
    </xf>
    <xf numFmtId="0" fontId="74" fillId="0" borderId="1" xfId="0" applyFont="1" applyBorder="1" applyAlignment="1" applyProtection="1">
      <alignment horizontal="center" vertical="center" wrapText="1"/>
    </xf>
    <xf numFmtId="169" fontId="85" fillId="0" borderId="1" xfId="3" applyNumberFormat="1" applyFont="1" applyBorder="1" applyAlignment="1" applyProtection="1">
      <alignment horizontal="right"/>
    </xf>
    <xf numFmtId="169" fontId="85" fillId="21" borderId="1" xfId="3" applyNumberFormat="1" applyFont="1" applyFill="1" applyBorder="1" applyAlignment="1" applyProtection="1">
      <alignment horizontal="right"/>
    </xf>
    <xf numFmtId="9" fontId="80" fillId="0" borderId="1" xfId="0" applyNumberFormat="1" applyFont="1" applyBorder="1" applyAlignment="1" applyProtection="1">
      <alignment horizontal="right"/>
    </xf>
    <xf numFmtId="3" fontId="0" fillId="0" borderId="0" xfId="0" applyNumberFormat="1" applyAlignment="1" applyProtection="1">
      <alignment horizontal="right"/>
    </xf>
    <xf numFmtId="0" fontId="101" fillId="0" borderId="0" xfId="0" quotePrefix="1" applyFont="1" applyAlignment="1" applyProtection="1">
      <alignment vertical="center"/>
    </xf>
    <xf numFmtId="0" fontId="104" fillId="0" borderId="69" xfId="0" applyFont="1" applyBorder="1" applyAlignment="1" applyProtection="1">
      <alignment vertical="center"/>
    </xf>
    <xf numFmtId="0" fontId="104" fillId="0" borderId="22" xfId="0" applyFont="1" applyBorder="1" applyAlignment="1" applyProtection="1">
      <alignment vertical="center"/>
    </xf>
    <xf numFmtId="0" fontId="104" fillId="0" borderId="27" xfId="0" applyFont="1" applyBorder="1" applyAlignment="1" applyProtection="1">
      <alignment vertical="center"/>
    </xf>
    <xf numFmtId="0" fontId="104" fillId="0" borderId="21" xfId="0" applyFont="1" applyBorder="1" applyAlignment="1" applyProtection="1">
      <alignment vertical="center" wrapText="1"/>
    </xf>
    <xf numFmtId="0" fontId="104" fillId="0" borderId="27" xfId="0" applyFont="1" applyBorder="1" applyAlignment="1" applyProtection="1">
      <alignment vertical="center" wrapText="1"/>
    </xf>
    <xf numFmtId="0" fontId="104" fillId="0" borderId="21" xfId="0" applyFont="1" applyBorder="1" applyAlignment="1" applyProtection="1">
      <alignment vertical="center"/>
    </xf>
    <xf numFmtId="0" fontId="104" fillId="0" borderId="10" xfId="0" applyFont="1" applyBorder="1" applyAlignment="1" applyProtection="1">
      <alignment vertical="center"/>
    </xf>
    <xf numFmtId="0" fontId="104" fillId="0" borderId="58" xfId="0" applyFont="1" applyBorder="1" applyAlignment="1" applyProtection="1">
      <alignment vertical="center"/>
    </xf>
    <xf numFmtId="0" fontId="2" fillId="19" borderId="1" xfId="0" applyFont="1" applyFill="1" applyBorder="1" applyAlignment="1" applyProtection="1">
      <alignment vertical="center"/>
    </xf>
    <xf numFmtId="0" fontId="99" fillId="0" borderId="0" xfId="0" applyFont="1" applyAlignment="1" applyProtection="1">
      <alignment vertical="center"/>
    </xf>
    <xf numFmtId="0" fontId="0" fillId="0" borderId="0" xfId="0" applyAlignment="1" applyProtection="1">
      <alignment vertical="center"/>
    </xf>
    <xf numFmtId="0" fontId="2" fillId="19" borderId="1" xfId="0" applyFont="1" applyFill="1" applyBorder="1" applyAlignment="1" applyProtection="1">
      <alignment vertical="center" wrapText="1"/>
    </xf>
    <xf numFmtId="0" fontId="2" fillId="19" borderId="1" xfId="0" applyFont="1" applyFill="1" applyBorder="1" applyAlignment="1" applyProtection="1">
      <alignment horizontal="center" vertical="center" wrapText="1"/>
    </xf>
    <xf numFmtId="0" fontId="100" fillId="0" borderId="1" xfId="0" applyFont="1" applyBorder="1" applyAlignment="1" applyProtection="1">
      <alignment vertical="center"/>
    </xf>
    <xf numFmtId="165" fontId="100" fillId="0" borderId="1" xfId="1" applyNumberFormat="1" applyFont="1" applyBorder="1" applyAlignment="1" applyProtection="1">
      <alignment vertical="center"/>
    </xf>
    <xf numFmtId="9" fontId="100" fillId="0" borderId="1" xfId="3" applyFont="1" applyBorder="1" applyAlignment="1" applyProtection="1">
      <alignment vertical="center"/>
    </xf>
    <xf numFmtId="9" fontId="0" fillId="0" borderId="0" xfId="3" applyFont="1" applyAlignment="1" applyProtection="1">
      <alignment vertical="center"/>
    </xf>
    <xf numFmtId="165" fontId="100" fillId="0" borderId="1" xfId="1" applyNumberFormat="1" applyFont="1" applyBorder="1" applyAlignment="1" applyProtection="1">
      <alignment horizontal="center" vertical="center"/>
    </xf>
    <xf numFmtId="165" fontId="100" fillId="0" borderId="1" xfId="1" quotePrefix="1" applyNumberFormat="1" applyFont="1" applyBorder="1" applyAlignment="1" applyProtection="1">
      <alignment horizontal="center" vertical="center"/>
    </xf>
    <xf numFmtId="9" fontId="99" fillId="0" borderId="1" xfId="3" applyFont="1" applyBorder="1" applyAlignment="1" applyProtection="1">
      <alignment vertical="center"/>
    </xf>
    <xf numFmtId="165" fontId="0" fillId="0" borderId="0" xfId="1" applyNumberFormat="1" applyFont="1" applyAlignment="1" applyProtection="1">
      <alignment vertical="center"/>
    </xf>
    <xf numFmtId="0" fontId="2" fillId="0" borderId="0" xfId="0" applyFont="1" applyAlignment="1" applyProtection="1">
      <alignment vertical="center"/>
    </xf>
    <xf numFmtId="0" fontId="1" fillId="0" borderId="1" xfId="0" applyFont="1" applyBorder="1" applyAlignment="1" applyProtection="1">
      <alignment vertical="center"/>
    </xf>
    <xf numFmtId="165" fontId="0" fillId="0" borderId="1" xfId="1" applyNumberFormat="1" applyFont="1" applyBorder="1" applyAlignment="1" applyProtection="1">
      <alignment vertical="center"/>
    </xf>
    <xf numFmtId="164" fontId="0" fillId="0" borderId="1" xfId="1" applyFont="1" applyBorder="1" applyAlignment="1" applyProtection="1">
      <alignment vertical="center"/>
    </xf>
    <xf numFmtId="164" fontId="0" fillId="0" borderId="1" xfId="1" applyFont="1" applyBorder="1" applyAlignment="1" applyProtection="1">
      <alignment horizontal="right" vertical="center"/>
    </xf>
    <xf numFmtId="165" fontId="0" fillId="0" borderId="1" xfId="0" applyNumberFormat="1" applyBorder="1" applyAlignment="1" applyProtection="1">
      <alignment vertical="center"/>
    </xf>
    <xf numFmtId="9" fontId="0" fillId="28" borderId="1" xfId="0" applyNumberFormat="1" applyFill="1" applyBorder="1" applyAlignment="1" applyProtection="1">
      <alignment vertical="center"/>
    </xf>
    <xf numFmtId="171" fontId="0" fillId="0" borderId="0" xfId="0" applyNumberFormat="1" applyAlignment="1" applyProtection="1">
      <alignment vertical="center"/>
    </xf>
    <xf numFmtId="0" fontId="0" fillId="0" borderId="1" xfId="0" applyBorder="1" applyAlignment="1" applyProtection="1">
      <alignment vertical="center"/>
    </xf>
    <xf numFmtId="9" fontId="0" fillId="0" borderId="1" xfId="0" applyNumberFormat="1" applyBorder="1" applyAlignment="1" applyProtection="1">
      <alignment vertical="center"/>
    </xf>
    <xf numFmtId="165" fontId="0" fillId="0" borderId="1" xfId="0" quotePrefix="1" applyNumberFormat="1" applyBorder="1" applyAlignment="1" applyProtection="1">
      <alignment horizontal="center" vertical="center"/>
    </xf>
    <xf numFmtId="0" fontId="2" fillId="0" borderId="1" xfId="0" applyFont="1" applyBorder="1" applyAlignment="1" applyProtection="1">
      <alignment horizontal="center" vertical="center"/>
    </xf>
    <xf numFmtId="165" fontId="2" fillId="0" borderId="1" xfId="0" applyNumberFormat="1" applyFont="1" applyBorder="1" applyAlignment="1" applyProtection="1">
      <alignment vertical="center"/>
    </xf>
    <xf numFmtId="0" fontId="81" fillId="0" borderId="35" xfId="0" quotePrefix="1" applyFont="1" applyBorder="1" applyAlignment="1" applyProtection="1">
      <alignment vertical="center"/>
    </xf>
    <xf numFmtId="9" fontId="0" fillId="8" borderId="0" xfId="0" applyNumberFormat="1" applyFill="1" applyAlignment="1" applyProtection="1">
      <alignment vertical="center"/>
    </xf>
    <xf numFmtId="165" fontId="0" fillId="0" borderId="0" xfId="0" applyNumberFormat="1" applyAlignment="1" applyProtection="1">
      <alignment vertical="center"/>
    </xf>
    <xf numFmtId="0" fontId="102" fillId="0" borderId="0" xfId="0" applyFont="1" applyAlignment="1" applyProtection="1">
      <alignment vertical="center"/>
    </xf>
    <xf numFmtId="0" fontId="103" fillId="0" borderId="0" xfId="0" applyFont="1" applyAlignment="1" applyProtection="1">
      <alignment vertical="center"/>
    </xf>
    <xf numFmtId="0" fontId="102" fillId="0" borderId="71" xfId="0" applyFont="1" applyBorder="1" applyAlignment="1" applyProtection="1">
      <alignment horizontal="center" vertical="center"/>
    </xf>
    <xf numFmtId="0" fontId="102" fillId="0" borderId="68" xfId="0" applyFont="1" applyBorder="1" applyAlignment="1" applyProtection="1">
      <alignment horizontal="center" vertical="center"/>
    </xf>
    <xf numFmtId="0" fontId="102" fillId="0" borderId="66" xfId="0" applyFont="1" applyBorder="1" applyAlignment="1" applyProtection="1">
      <alignment horizontal="center" vertical="center"/>
    </xf>
    <xf numFmtId="0" fontId="102" fillId="0" borderId="67" xfId="0" applyFont="1" applyBorder="1" applyAlignment="1" applyProtection="1">
      <alignment horizontal="center" vertical="center"/>
    </xf>
    <xf numFmtId="0" fontId="103" fillId="21" borderId="17" xfId="0" applyFont="1" applyFill="1" applyBorder="1" applyAlignment="1" applyProtection="1">
      <alignment vertical="center"/>
    </xf>
    <xf numFmtId="0" fontId="103" fillId="0" borderId="70" xfId="0" applyFont="1" applyBorder="1" applyAlignment="1" applyProtection="1">
      <alignment vertical="center"/>
    </xf>
    <xf numFmtId="0" fontId="103" fillId="21" borderId="1" xfId="0" applyFont="1" applyFill="1" applyBorder="1" applyAlignment="1" applyProtection="1">
      <alignment vertical="center"/>
    </xf>
    <xf numFmtId="0" fontId="103" fillId="0" borderId="1" xfId="0" applyFont="1" applyBorder="1" applyAlignment="1" applyProtection="1">
      <alignment vertical="center"/>
    </xf>
    <xf numFmtId="0" fontId="103" fillId="0" borderId="5" xfId="0" applyFont="1" applyBorder="1" applyAlignment="1" applyProtection="1">
      <alignment vertical="center"/>
    </xf>
    <xf numFmtId="0" fontId="103" fillId="0" borderId="6" xfId="0" applyFont="1" applyBorder="1" applyAlignment="1" applyProtection="1">
      <alignment vertical="center"/>
    </xf>
    <xf numFmtId="0" fontId="103" fillId="21" borderId="7" xfId="0" applyFont="1" applyFill="1" applyBorder="1" applyAlignment="1" applyProtection="1">
      <alignment vertical="center"/>
    </xf>
    <xf numFmtId="0" fontId="0" fillId="19" borderId="1" xfId="0" applyFill="1" applyBorder="1" applyAlignment="1" applyProtection="1">
      <alignment horizontal="center" vertical="center"/>
    </xf>
    <xf numFmtId="0" fontId="2" fillId="19" borderId="1" xfId="0" applyFont="1" applyFill="1" applyBorder="1" applyAlignment="1" applyProtection="1">
      <alignment horizontal="center" vertical="center"/>
    </xf>
    <xf numFmtId="0" fontId="2" fillId="12" borderId="64" xfId="0" applyFont="1" applyFill="1" applyBorder="1" applyAlignment="1" applyProtection="1">
      <alignment horizontal="center" wrapText="1"/>
    </xf>
    <xf numFmtId="0" fontId="2" fillId="12" borderId="18" xfId="0" applyFont="1" applyFill="1" applyBorder="1" applyAlignment="1" applyProtection="1">
      <alignment horizontal="center" wrapText="1"/>
    </xf>
    <xf numFmtId="0" fontId="2" fillId="0" borderId="0" xfId="0" applyFont="1" applyAlignment="1" applyProtection="1">
      <alignment horizontal="center" vertical="center"/>
    </xf>
    <xf numFmtId="0" fontId="2" fillId="2" borderId="3" xfId="0" applyFont="1" applyFill="1" applyBorder="1" applyAlignment="1">
      <alignment horizontal="center" vertical="center"/>
      <protection locked="0"/>
    </xf>
    <xf numFmtId="0" fontId="2" fillId="2" borderId="12" xfId="0" applyFont="1" applyFill="1" applyBorder="1" applyAlignment="1">
      <alignment horizontal="center" vertical="center"/>
      <protection locked="0"/>
    </xf>
    <xf numFmtId="0" fontId="5" fillId="4" borderId="3" xfId="0" applyFont="1" applyFill="1" applyBorder="1" applyAlignment="1">
      <alignment horizontal="center" vertical="center"/>
      <protection locked="0"/>
    </xf>
    <xf numFmtId="0" fontId="2" fillId="3" borderId="3" xfId="0" applyFont="1" applyFill="1" applyBorder="1" applyAlignment="1">
      <alignment horizontal="center" vertical="center"/>
      <protection locked="0"/>
    </xf>
    <xf numFmtId="0" fontId="2" fillId="21" borderId="0" xfId="0" applyFont="1" applyFill="1" applyAlignment="1">
      <alignment horizontal="center" vertical="center"/>
      <protection locked="0"/>
    </xf>
    <xf numFmtId="0" fontId="2" fillId="6" borderId="21" xfId="0" applyFont="1" applyFill="1" applyBorder="1" applyAlignment="1" applyProtection="1">
      <alignment horizontal="center"/>
    </xf>
    <xf numFmtId="0" fontId="2" fillId="6" borderId="1" xfId="0" applyFont="1" applyFill="1" applyBorder="1" applyAlignment="1" applyProtection="1">
      <alignment horizontal="center"/>
    </xf>
    <xf numFmtId="164" fontId="4" fillId="8" borderId="16" xfId="1" applyFont="1" applyFill="1" applyBorder="1" applyAlignment="1" applyProtection="1">
      <alignment horizontal="right" vertical="center" wrapText="1"/>
      <protection locked="0"/>
    </xf>
    <xf numFmtId="164" fontId="4" fillId="8" borderId="21" xfId="1" applyFont="1" applyFill="1" applyBorder="1" applyAlignment="1" applyProtection="1">
      <alignment horizontal="right" vertical="center" wrapText="1"/>
      <protection locked="0"/>
    </xf>
    <xf numFmtId="0" fontId="0" fillId="0" borderId="16" xfId="0" applyBorder="1" applyAlignment="1">
      <alignment horizontal="center" vertical="center"/>
      <protection locked="0"/>
    </xf>
    <xf numFmtId="0" fontId="0" fillId="0" borderId="21" xfId="0" applyBorder="1" applyAlignment="1">
      <alignment horizontal="center" vertical="center"/>
      <protection locked="0"/>
    </xf>
    <xf numFmtId="0" fontId="3" fillId="8" borderId="16" xfId="0" applyFont="1" applyFill="1" applyBorder="1" applyAlignment="1" applyProtection="1">
      <alignment horizontal="right" vertical="center" wrapText="1"/>
    </xf>
    <xf numFmtId="0" fontId="3" fillId="8" borderId="21" xfId="0" applyFont="1" applyFill="1" applyBorder="1" applyAlignment="1" applyProtection="1">
      <alignment horizontal="right" vertical="center" wrapText="1"/>
    </xf>
    <xf numFmtId="0" fontId="1" fillId="8" borderId="16" xfId="0" applyFont="1" applyFill="1" applyBorder="1" applyAlignment="1">
      <alignment horizontal="right" vertical="center"/>
      <protection locked="0"/>
    </xf>
    <xf numFmtId="0" fontId="0" fillId="8" borderId="21" xfId="0" applyFill="1" applyBorder="1" applyAlignment="1">
      <alignment horizontal="right" vertical="center"/>
      <protection locked="0"/>
    </xf>
    <xf numFmtId="0" fontId="2" fillId="4" borderId="12" xfId="0" applyFont="1" applyFill="1" applyBorder="1" applyAlignment="1">
      <alignment horizontal="center" vertical="center"/>
      <protection locked="0"/>
    </xf>
    <xf numFmtId="0" fontId="2" fillId="4" borderId="13" xfId="0" applyFont="1" applyFill="1" applyBorder="1" applyAlignment="1">
      <alignment horizontal="center" vertical="center"/>
      <protection locked="0"/>
    </xf>
    <xf numFmtId="0" fontId="2" fillId="4" borderId="14" xfId="0" applyFont="1" applyFill="1" applyBorder="1" applyAlignment="1">
      <alignment horizontal="center" vertical="center"/>
      <protection locked="0"/>
    </xf>
    <xf numFmtId="0" fontId="2" fillId="3" borderId="12" xfId="0" applyFont="1" applyFill="1" applyBorder="1" applyAlignment="1">
      <alignment horizontal="center" vertical="center"/>
      <protection locked="0"/>
    </xf>
    <xf numFmtId="0" fontId="2" fillId="3" borderId="13" xfId="0" applyFont="1" applyFill="1" applyBorder="1" applyAlignment="1">
      <alignment horizontal="center" vertical="center"/>
      <protection locked="0"/>
    </xf>
    <xf numFmtId="0" fontId="2" fillId="3" borderId="14" xfId="0" applyFont="1" applyFill="1" applyBorder="1" applyAlignment="1">
      <alignment horizontal="center" vertical="center"/>
      <protection locked="0"/>
    </xf>
    <xf numFmtId="0" fontId="2" fillId="2" borderId="13" xfId="0" applyFont="1" applyFill="1" applyBorder="1" applyAlignment="1">
      <alignment horizontal="center" vertical="center"/>
      <protection locked="0"/>
    </xf>
    <xf numFmtId="0" fontId="2" fillId="2" borderId="14" xfId="0" applyFont="1" applyFill="1" applyBorder="1" applyAlignment="1">
      <alignment horizontal="center" vertical="center"/>
      <protection locked="0"/>
    </xf>
    <xf numFmtId="0" fontId="2" fillId="5" borderId="0" xfId="0" applyFont="1" applyFill="1" applyAlignment="1">
      <alignment horizontal="center" vertical="center"/>
      <protection locked="0"/>
    </xf>
    <xf numFmtId="0" fontId="13" fillId="0" borderId="13" xfId="0" applyFont="1" applyBorder="1" applyAlignment="1" applyProtection="1">
      <alignment horizontal="center"/>
    </xf>
    <xf numFmtId="0" fontId="13" fillId="0" borderId="41" xfId="0" applyFont="1" applyBorder="1" applyAlignment="1" applyProtection="1">
      <alignment horizontal="center"/>
    </xf>
    <xf numFmtId="0" fontId="61" fillId="0" borderId="36" xfId="0" applyFont="1" applyBorder="1" applyAlignment="1" applyProtection="1">
      <alignment horizontal="center" wrapText="1"/>
    </xf>
    <xf numFmtId="0" fontId="61" fillId="0" borderId="28" xfId="0" applyFont="1" applyBorder="1" applyAlignment="1" applyProtection="1">
      <alignment horizontal="center" wrapText="1"/>
    </xf>
    <xf numFmtId="0" fontId="61" fillId="0" borderId="40" xfId="0" applyFont="1" applyBorder="1" applyAlignment="1" applyProtection="1">
      <alignment horizontal="center" wrapText="1"/>
    </xf>
    <xf numFmtId="0" fontId="61" fillId="0" borderId="54" xfId="0" applyFont="1" applyBorder="1" applyAlignment="1" applyProtection="1">
      <alignment horizontal="center" wrapText="1"/>
    </xf>
    <xf numFmtId="0" fontId="61" fillId="0" borderId="31" xfId="0" applyFont="1" applyBorder="1" applyAlignment="1" applyProtection="1">
      <alignment horizontal="center" wrapText="1"/>
    </xf>
    <xf numFmtId="0" fontId="61" fillId="0" borderId="56" xfId="0" applyFont="1" applyBorder="1" applyAlignment="1" applyProtection="1">
      <alignment horizontal="center" wrapText="1"/>
    </xf>
    <xf numFmtId="0" fontId="13" fillId="0" borderId="36" xfId="0" applyFont="1" applyBorder="1" applyAlignment="1" applyProtection="1">
      <alignment horizontal="center" vertical="center"/>
    </xf>
    <xf numFmtId="0" fontId="13" fillId="0" borderId="46" xfId="0" applyFont="1" applyBorder="1" applyAlignment="1" applyProtection="1">
      <alignment horizontal="center" vertical="center"/>
    </xf>
    <xf numFmtId="0" fontId="13" fillId="0" borderId="3" xfId="0" applyFont="1" applyBorder="1" applyAlignment="1" applyProtection="1">
      <alignment horizontal="center"/>
    </xf>
    <xf numFmtId="0" fontId="13" fillId="0" borderId="12" xfId="0" applyFont="1" applyBorder="1" applyAlignment="1" applyProtection="1">
      <alignment horizontal="center"/>
    </xf>
    <xf numFmtId="0" fontId="1" fillId="0" borderId="37" xfId="0" applyFont="1" applyBorder="1" applyAlignment="1" applyProtection="1">
      <alignment horizontal="center" vertical="center" wrapText="1"/>
    </xf>
    <xf numFmtId="0" fontId="1" fillId="0" borderId="46" xfId="0" applyFont="1" applyBorder="1" applyAlignment="1" applyProtection="1">
      <alignment horizontal="center" vertical="center" wrapText="1"/>
    </xf>
    <xf numFmtId="0" fontId="0" fillId="0" borderId="39" xfId="0" applyBorder="1" applyAlignment="1" applyProtection="1">
      <alignment horizontal="center" vertical="center" wrapText="1"/>
    </xf>
    <xf numFmtId="0" fontId="2" fillId="0" borderId="51" xfId="0" applyFont="1" applyBorder="1" applyAlignment="1" applyProtection="1">
      <alignment horizontal="center"/>
    </xf>
    <xf numFmtId="0" fontId="2" fillId="0" borderId="52" xfId="0" applyFont="1" applyBorder="1" applyAlignment="1" applyProtection="1">
      <alignment horizontal="center"/>
    </xf>
    <xf numFmtId="0" fontId="2" fillId="0" borderId="53" xfId="0" applyFont="1" applyBorder="1" applyAlignment="1" applyProtection="1">
      <alignment horizontal="center"/>
    </xf>
    <xf numFmtId="0" fontId="0" fillId="0" borderId="38" xfId="0" applyBorder="1" applyAlignment="1" applyProtection="1">
      <alignment horizontal="center" vertical="center" wrapText="1"/>
    </xf>
    <xf numFmtId="0" fontId="0" fillId="0" borderId="49" xfId="0" applyBorder="1" applyAlignment="1" applyProtection="1">
      <alignment horizontal="center" vertical="center" wrapText="1"/>
    </xf>
    <xf numFmtId="0" fontId="1" fillId="0" borderId="51" xfId="0" applyFont="1" applyBorder="1" applyAlignment="1" applyProtection="1">
      <alignment horizontal="center"/>
    </xf>
    <xf numFmtId="0" fontId="1" fillId="0" borderId="52" xfId="0" applyFont="1" applyBorder="1" applyAlignment="1" applyProtection="1">
      <alignment horizontal="center"/>
    </xf>
    <xf numFmtId="0" fontId="1" fillId="0" borderId="53" xfId="0" applyFont="1" applyBorder="1" applyAlignment="1" applyProtection="1">
      <alignment horizontal="center"/>
    </xf>
    <xf numFmtId="0" fontId="7" fillId="0" borderId="51" xfId="0" applyFont="1" applyBorder="1" applyAlignment="1" applyProtection="1">
      <alignment horizontal="center" vertical="center"/>
    </xf>
    <xf numFmtId="0" fontId="7" fillId="0" borderId="52" xfId="0" applyFont="1" applyBorder="1" applyAlignment="1" applyProtection="1">
      <alignment horizontal="center" vertical="center"/>
    </xf>
    <xf numFmtId="0" fontId="7" fillId="0" borderId="57" xfId="0" applyFont="1" applyBorder="1" applyAlignment="1" applyProtection="1">
      <alignment horizontal="center" vertical="center"/>
    </xf>
    <xf numFmtId="0" fontId="1" fillId="0" borderId="0" xfId="0" applyFont="1" applyAlignment="1" applyProtection="1">
      <alignment horizontal="center" wrapText="1"/>
    </xf>
    <xf numFmtId="0" fontId="70" fillId="0" borderId="28" xfId="0" applyFont="1" applyBorder="1" applyAlignment="1" applyProtection="1">
      <alignment horizontal="center" vertical="center" wrapText="1"/>
    </xf>
    <xf numFmtId="0" fontId="70" fillId="0" borderId="0" xfId="0" applyFont="1" applyAlignment="1" applyProtection="1">
      <alignment horizontal="center" vertical="center" wrapText="1"/>
    </xf>
    <xf numFmtId="0" fontId="21" fillId="0" borderId="44" xfId="0" applyFont="1" applyBorder="1" applyAlignment="1" applyProtection="1">
      <alignment horizontal="center" vertical="center"/>
    </xf>
    <xf numFmtId="0" fontId="21" fillId="0" borderId="59" xfId="0" applyFont="1" applyBorder="1" applyAlignment="1" applyProtection="1">
      <alignment horizontal="center" vertical="center"/>
    </xf>
    <xf numFmtId="0" fontId="21" fillId="0" borderId="55" xfId="0" applyFont="1" applyBorder="1" applyAlignment="1" applyProtection="1">
      <alignment horizontal="center" vertical="center"/>
    </xf>
    <xf numFmtId="0" fontId="20" fillId="6" borderId="44" xfId="0" applyFont="1" applyFill="1" applyBorder="1" applyAlignment="1" applyProtection="1">
      <alignment horizontal="center" vertical="center"/>
    </xf>
    <xf numFmtId="0" fontId="20" fillId="6" borderId="59" xfId="0" applyFont="1" applyFill="1" applyBorder="1" applyAlignment="1" applyProtection="1">
      <alignment horizontal="center" vertical="center"/>
    </xf>
    <xf numFmtId="0" fontId="20" fillId="6" borderId="55" xfId="0" applyFont="1" applyFill="1" applyBorder="1" applyAlignment="1" applyProtection="1">
      <alignment horizontal="center" vertical="center"/>
    </xf>
    <xf numFmtId="0" fontId="75" fillId="0" borderId="31" xfId="0" applyFont="1" applyBorder="1" applyAlignment="1" applyProtection="1">
      <alignment horizontal="left" vertical="top" wrapText="1"/>
    </xf>
    <xf numFmtId="0" fontId="69" fillId="0" borderId="31" xfId="0" applyFont="1" applyBorder="1" applyAlignment="1" applyProtection="1">
      <alignment horizontal="center" vertical="center"/>
    </xf>
    <xf numFmtId="0" fontId="1" fillId="0" borderId="31" xfId="0" applyFont="1" applyBorder="1" applyAlignment="1" applyProtection="1">
      <alignment horizontal="left" vertical="center" wrapText="1"/>
    </xf>
    <xf numFmtId="0" fontId="0" fillId="0" borderId="31" xfId="0" applyBorder="1" applyAlignment="1" applyProtection="1">
      <alignment horizontal="left" vertical="center" wrapText="1"/>
    </xf>
    <xf numFmtId="0" fontId="20" fillId="0" borderId="44" xfId="0" applyFont="1" applyBorder="1" applyAlignment="1" applyProtection="1">
      <alignment horizontal="center" vertical="center"/>
    </xf>
    <xf numFmtId="0" fontId="20" fillId="0" borderId="62" xfId="0" applyFont="1" applyBorder="1" applyAlignment="1" applyProtection="1">
      <alignment horizontal="center" vertical="center"/>
    </xf>
    <xf numFmtId="0" fontId="35" fillId="0" borderId="31" xfId="0" applyFont="1" applyBorder="1" applyAlignment="1" applyProtection="1">
      <alignment horizontal="justify" vertical="center" wrapText="1"/>
    </xf>
    <xf numFmtId="0" fontId="43" fillId="0" borderId="44" xfId="0" applyFont="1" applyBorder="1" applyAlignment="1" applyProtection="1">
      <alignment horizontal="center" vertical="center"/>
    </xf>
    <xf numFmtId="0" fontId="43" fillId="0" borderId="55" xfId="0" applyFont="1" applyBorder="1" applyAlignment="1" applyProtection="1">
      <alignment horizontal="center" vertical="center"/>
    </xf>
    <xf numFmtId="0" fontId="20" fillId="15" borderId="51" xfId="0" applyFont="1" applyFill="1" applyBorder="1" applyAlignment="1" applyProtection="1">
      <alignment horizontal="center" vertical="center"/>
    </xf>
    <xf numFmtId="0" fontId="20" fillId="15" borderId="53" xfId="0" applyFont="1" applyFill="1" applyBorder="1" applyAlignment="1" applyProtection="1">
      <alignment horizontal="center" vertical="center"/>
    </xf>
    <xf numFmtId="0" fontId="20" fillId="0" borderId="55" xfId="0" applyFont="1" applyBorder="1" applyAlignment="1" applyProtection="1">
      <alignment horizontal="center" vertical="center"/>
    </xf>
    <xf numFmtId="0" fontId="1" fillId="0" borderId="28" xfId="0" applyFont="1" applyBorder="1" applyAlignment="1" applyProtection="1">
      <alignment horizontal="left" vertical="center" wrapText="1"/>
    </xf>
    <xf numFmtId="0" fontId="0" fillId="0" borderId="28" xfId="0" applyBorder="1" applyAlignment="1" applyProtection="1">
      <alignment horizontal="left" vertical="center" wrapText="1"/>
    </xf>
    <xf numFmtId="0" fontId="1" fillId="0" borderId="31" xfId="0" applyFont="1" applyBorder="1" applyAlignment="1" applyProtection="1">
      <alignment horizontal="left" vertical="top" wrapText="1"/>
    </xf>
    <xf numFmtId="0" fontId="0" fillId="0" borderId="31" xfId="0" applyBorder="1" applyAlignment="1" applyProtection="1">
      <alignment horizontal="left" vertical="top" wrapText="1"/>
    </xf>
    <xf numFmtId="0" fontId="74" fillId="0" borderId="31" xfId="0" applyFont="1" applyBorder="1" applyAlignment="1" applyProtection="1">
      <alignment horizontal="left" vertical="top" wrapText="1"/>
    </xf>
    <xf numFmtId="0" fontId="18" fillId="11" borderId="31" xfId="0" applyFont="1" applyFill="1" applyBorder="1" applyAlignment="1" applyProtection="1">
      <alignment vertical="center"/>
    </xf>
    <xf numFmtId="0" fontId="34" fillId="11" borderId="61" xfId="0" applyFont="1" applyFill="1" applyBorder="1" applyAlignment="1" applyProtection="1">
      <alignment vertical="center" wrapText="1"/>
    </xf>
    <xf numFmtId="0" fontId="34" fillId="11" borderId="0" xfId="0" applyFont="1" applyFill="1" applyAlignment="1" applyProtection="1">
      <alignment vertical="center" wrapText="1"/>
    </xf>
    <xf numFmtId="0" fontId="39" fillId="11" borderId="51" xfId="0" applyFont="1" applyFill="1" applyBorder="1" applyAlignment="1" applyProtection="1">
      <alignment horizontal="center" vertical="center" wrapText="1"/>
    </xf>
    <xf numFmtId="0" fontId="39" fillId="11" borderId="52" xfId="0" applyFont="1" applyFill="1" applyBorder="1" applyAlignment="1" applyProtection="1">
      <alignment horizontal="center" vertical="center" wrapText="1"/>
    </xf>
    <xf numFmtId="0" fontId="39" fillId="11" borderId="53" xfId="0" applyFont="1" applyFill="1" applyBorder="1" applyAlignment="1" applyProtection="1">
      <alignment horizontal="center"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20" fillId="0" borderId="31" xfId="0" applyFont="1" applyBorder="1" applyAlignment="1" applyProtection="1">
      <alignment horizontal="left" vertical="center"/>
    </xf>
    <xf numFmtId="0" fontId="52" fillId="0" borderId="0" xfId="0" applyFont="1" applyAlignment="1" applyProtection="1">
      <alignment horizontal="justify" vertical="center" wrapText="1"/>
    </xf>
    <xf numFmtId="0" fontId="82" fillId="0" borderId="40" xfId="0" applyFont="1" applyBorder="1" applyAlignment="1" applyProtection="1">
      <alignment horizontal="center" vertical="center"/>
    </xf>
    <xf numFmtId="0" fontId="82" fillId="0" borderId="55" xfId="0" applyFont="1" applyBorder="1" applyAlignment="1" applyProtection="1">
      <alignment horizontal="center" vertical="center"/>
    </xf>
    <xf numFmtId="0" fontId="20" fillId="0" borderId="68" xfId="0" applyFont="1" applyBorder="1" applyAlignment="1" applyProtection="1">
      <alignment horizontal="center" vertical="center" wrapText="1"/>
    </xf>
    <xf numFmtId="0" fontId="20" fillId="0" borderId="66" xfId="0" applyFont="1" applyBorder="1" applyAlignment="1" applyProtection="1">
      <alignment horizontal="center" vertical="center" wrapText="1"/>
    </xf>
    <xf numFmtId="0" fontId="0" fillId="0" borderId="67" xfId="0" applyBorder="1" applyAlignment="1" applyProtection="1">
      <alignment wrapText="1"/>
    </xf>
    <xf numFmtId="0" fontId="7" fillId="11" borderId="1" xfId="0" applyFont="1" applyFill="1" applyBorder="1" applyAlignment="1" applyProtection="1">
      <alignment horizontal="center" vertical="center"/>
    </xf>
    <xf numFmtId="0" fontId="7" fillId="11" borderId="1" xfId="0" applyFont="1" applyFill="1" applyBorder="1" applyAlignment="1" applyProtection="1">
      <alignment horizontal="center" vertical="center" wrapText="1"/>
    </xf>
    <xf numFmtId="0" fontId="82" fillId="0" borderId="1" xfId="0" applyFont="1" applyBorder="1" applyAlignment="1" applyProtection="1">
      <alignment horizontal="center" vertical="center"/>
    </xf>
    <xf numFmtId="0" fontId="7" fillId="29" borderId="1" xfId="0" applyFont="1" applyFill="1" applyBorder="1" applyAlignment="1" applyProtection="1">
      <alignment horizontal="center" vertical="center" wrapText="1"/>
    </xf>
    <xf numFmtId="0" fontId="74" fillId="0" borderId="28" xfId="0" applyFont="1" applyBorder="1" applyAlignment="1" applyProtection="1">
      <alignment horizontal="center"/>
    </xf>
    <xf numFmtId="0" fontId="0" fillId="0" borderId="28" xfId="0" applyBorder="1" applyAlignment="1" applyProtection="1">
      <alignment horizontal="center"/>
    </xf>
    <xf numFmtId="0" fontId="93" fillId="0" borderId="0" xfId="0" applyFont="1" applyAlignment="1" applyProtection="1">
      <alignment horizontal="left" vertical="center"/>
    </xf>
    <xf numFmtId="0" fontId="20" fillId="0" borderId="51" xfId="0" applyFont="1" applyBorder="1" applyAlignment="1" applyProtection="1">
      <alignment horizontal="center" vertical="center"/>
    </xf>
    <xf numFmtId="0" fontId="20" fillId="0" borderId="53" xfId="0" applyFont="1" applyBorder="1" applyAlignment="1" applyProtection="1">
      <alignment horizontal="center" vertical="center"/>
    </xf>
    <xf numFmtId="0" fontId="1" fillId="0" borderId="26" xfId="0" applyFont="1" applyBorder="1" applyAlignment="1" applyProtection="1">
      <alignment horizontal="center" vertical="center" wrapText="1"/>
    </xf>
    <xf numFmtId="0" fontId="1" fillId="0" borderId="9"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7" fillId="0" borderId="31" xfId="0" applyFont="1" applyBorder="1" applyAlignment="1" applyProtection="1">
      <alignment horizontal="left" vertical="center"/>
    </xf>
    <xf numFmtId="0" fontId="17" fillId="0" borderId="31" xfId="0" applyFont="1" applyBorder="1" applyAlignment="1" applyProtection="1">
      <alignment horizontal="center" vertical="center"/>
    </xf>
    <xf numFmtId="0" fontId="54" fillId="0" borderId="44" xfId="0" applyFont="1" applyBorder="1" applyAlignment="1" applyProtection="1">
      <alignment horizontal="center" vertical="center"/>
    </xf>
    <xf numFmtId="0" fontId="54" fillId="0" borderId="59" xfId="0" applyFont="1" applyBorder="1" applyAlignment="1" applyProtection="1">
      <alignment horizontal="center" vertical="center"/>
    </xf>
    <xf numFmtId="0" fontId="54" fillId="0" borderId="62" xfId="0" applyFont="1" applyBorder="1" applyAlignment="1" applyProtection="1">
      <alignment horizontal="center" vertical="center"/>
    </xf>
    <xf numFmtId="0" fontId="54" fillId="0" borderId="51" xfId="0" applyFont="1" applyBorder="1" applyAlignment="1" applyProtection="1">
      <alignment horizontal="center" vertical="center"/>
    </xf>
    <xf numFmtId="0" fontId="54" fillId="0" borderId="52" xfId="0" applyFont="1" applyBorder="1" applyAlignment="1" applyProtection="1">
      <alignment horizontal="center" vertical="center"/>
    </xf>
    <xf numFmtId="0" fontId="54" fillId="0" borderId="57" xfId="0" applyFont="1" applyBorder="1" applyAlignment="1" applyProtection="1">
      <alignment horizontal="center" vertical="center"/>
    </xf>
    <xf numFmtId="0" fontId="54" fillId="0" borderId="40" xfId="0" applyFont="1" applyBorder="1" applyAlignment="1" applyProtection="1">
      <alignment horizontal="center" vertical="center" wrapText="1"/>
    </xf>
    <xf numFmtId="0" fontId="54" fillId="0" borderId="60" xfId="0" applyFont="1" applyBorder="1" applyAlignment="1" applyProtection="1">
      <alignment horizontal="center" vertical="center" wrapText="1"/>
    </xf>
    <xf numFmtId="0" fontId="54" fillId="0" borderId="63" xfId="0" applyFont="1" applyBorder="1" applyAlignment="1" applyProtection="1">
      <alignment horizontal="center" vertical="center" wrapText="1"/>
    </xf>
    <xf numFmtId="0" fontId="53" fillId="0" borderId="28" xfId="0" applyFont="1" applyBorder="1" applyAlignment="1" applyProtection="1">
      <alignment vertical="center"/>
    </xf>
    <xf numFmtId="0" fontId="54" fillId="0" borderId="51" xfId="0" applyFont="1" applyBorder="1" applyAlignment="1" applyProtection="1">
      <alignment horizontal="center" vertical="center" wrapText="1"/>
    </xf>
    <xf numFmtId="0" fontId="54" fillId="0" borderId="52" xfId="0" applyFont="1" applyBorder="1" applyAlignment="1" applyProtection="1">
      <alignment horizontal="center" vertical="center" wrapText="1"/>
    </xf>
    <xf numFmtId="0" fontId="54" fillId="0" borderId="53" xfId="0" applyFont="1" applyBorder="1" applyAlignment="1" applyProtection="1">
      <alignment horizontal="center" vertical="center" wrapText="1"/>
    </xf>
    <xf numFmtId="0" fontId="54" fillId="0" borderId="44" xfId="0" applyFont="1" applyBorder="1" applyAlignment="1" applyProtection="1">
      <alignment horizontal="center" vertical="center" wrapText="1"/>
    </xf>
    <xf numFmtId="0" fontId="54" fillId="0" borderId="59" xfId="0" applyFont="1" applyBorder="1" applyAlignment="1" applyProtection="1">
      <alignment horizontal="center" vertical="center" wrapText="1"/>
    </xf>
    <xf numFmtId="0" fontId="54" fillId="0" borderId="62" xfId="0" applyFont="1" applyBorder="1" applyAlignment="1" applyProtection="1">
      <alignment horizontal="center" vertical="center" wrapText="1"/>
    </xf>
    <xf numFmtId="0" fontId="48" fillId="0" borderId="29" xfId="0" applyFont="1" applyBorder="1" applyAlignment="1" applyProtection="1">
      <alignment horizontal="center" vertical="center"/>
    </xf>
    <xf numFmtId="0" fontId="48" fillId="0" borderId="31" xfId="0" applyFont="1" applyBorder="1" applyAlignment="1" applyProtection="1">
      <alignment horizontal="center" vertical="center"/>
    </xf>
    <xf numFmtId="0" fontId="54" fillId="0" borderId="1" xfId="0" applyFont="1" applyBorder="1" applyAlignment="1" applyProtection="1">
      <alignment horizontal="center" vertical="center"/>
    </xf>
    <xf numFmtId="0" fontId="54" fillId="0" borderId="1" xfId="0" applyFont="1" applyBorder="1" applyAlignment="1" applyProtection="1">
      <alignment horizontal="center" vertical="center" wrapText="1"/>
    </xf>
    <xf numFmtId="0" fontId="55" fillId="0" borderId="0" xfId="0" applyFont="1" applyAlignment="1" applyProtection="1">
      <alignment horizontal="center" vertical="center"/>
    </xf>
    <xf numFmtId="0" fontId="50" fillId="0" borderId="44" xfId="0" applyFont="1" applyBorder="1" applyAlignment="1" applyProtection="1">
      <alignment vertical="center" wrapText="1"/>
    </xf>
    <xf numFmtId="0" fontId="50" fillId="0" borderId="55" xfId="0" applyFont="1" applyBorder="1" applyAlignment="1" applyProtection="1">
      <alignment vertical="center" wrapText="1"/>
    </xf>
    <xf numFmtId="0" fontId="46" fillId="0" borderId="44" xfId="0" applyFont="1" applyBorder="1" applyAlignment="1" applyProtection="1">
      <alignment vertical="center" wrapText="1"/>
    </xf>
    <xf numFmtId="0" fontId="46" fillId="0" borderId="55" xfId="0" applyFont="1" applyBorder="1" applyAlignment="1" applyProtection="1">
      <alignment vertical="center" wrapText="1"/>
    </xf>
    <xf numFmtId="0" fontId="47" fillId="0" borderId="44" xfId="4" applyFont="1" applyBorder="1" applyAlignment="1" applyProtection="1">
      <alignment vertical="center" wrapText="1"/>
    </xf>
    <xf numFmtId="0" fontId="47" fillId="0" borderId="55" xfId="4" applyFont="1" applyBorder="1" applyAlignment="1" applyProtection="1">
      <alignment vertical="center" wrapText="1"/>
    </xf>
    <xf numFmtId="0" fontId="46" fillId="0" borderId="61" xfId="0" applyFont="1" applyBorder="1" applyAlignment="1" applyProtection="1">
      <alignment vertical="center" wrapText="1"/>
    </xf>
  </cellXfs>
  <cellStyles count="5">
    <cellStyle name="Collegamento ipertestuale" xfId="4" builtinId="8"/>
    <cellStyle name="Migliaia" xfId="1" builtinId="3"/>
    <cellStyle name="Normal 2" xfId="2" xr:uid="{00E21BA1-9E48-644E-AB4F-B5123BB47146}"/>
    <cellStyle name="Normale" xfId="0" builtinId="0"/>
    <cellStyle name="Percentual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3.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4.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5.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Produção de abacates na Província de Manica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barChart>
        <c:barDir val="bar"/>
        <c:grouping val="clustered"/>
        <c:varyColors val="0"/>
        <c:ser>
          <c:idx val="0"/>
          <c:order val="0"/>
          <c:tx>
            <c:strRef>
              <c:f>'[4]P Distritos'!$C$104:$C$105</c:f>
              <c:strCache>
                <c:ptCount val="1"/>
                <c:pt idx="0">
                  <c:v>#RIF! #RIF!</c:v>
                </c:pt>
              </c:strCache>
            </c:strRef>
          </c:tx>
          <c:spPr>
            <a:solidFill>
              <a:schemeClr val="accent1"/>
            </a:solidFill>
            <a:ln>
              <a:noFill/>
            </a:ln>
            <a:effectLst/>
          </c:spPr>
          <c:invertIfNegative val="0"/>
          <c:cat>
            <c:strRef>
              <c:f>'[4]P Distritos'!$B$106:$B$115</c:f>
              <c:strCache>
                <c:ptCount val="10"/>
                <c:pt idx="0">
                  <c:v>#RIF!</c:v>
                </c:pt>
                <c:pt idx="1">
                  <c:v>#RIF!</c:v>
                </c:pt>
                <c:pt idx="2">
                  <c:v>#RIF!</c:v>
                </c:pt>
                <c:pt idx="3">
                  <c:v>#RIF!</c:v>
                </c:pt>
                <c:pt idx="4">
                  <c:v>#RIF!</c:v>
                </c:pt>
                <c:pt idx="5">
                  <c:v>#RIF!</c:v>
                </c:pt>
                <c:pt idx="6">
                  <c:v>#RIF!</c:v>
                </c:pt>
                <c:pt idx="7">
                  <c:v>#RIF!</c:v>
                </c:pt>
                <c:pt idx="8">
                  <c:v>#RIF!</c:v>
                </c:pt>
                <c:pt idx="9">
                  <c:v>#RIF!</c:v>
                </c:pt>
              </c:strCache>
            </c:strRef>
          </c:cat>
          <c:val>
            <c:numRef>
              <c:f>'[4]P Distritos'!$C$106:$C$115</c:f>
              <c:numCache>
                <c:formatCode>General</c:formatCode>
                <c:ptCount val="10"/>
              </c:numCache>
            </c:numRef>
          </c:val>
          <c:extLst>
            <c:ext xmlns:c16="http://schemas.microsoft.com/office/drawing/2014/chart" uri="{C3380CC4-5D6E-409C-BE32-E72D297353CC}">
              <c16:uniqueId val="{00000000-C4FA-9B48-85CF-3FF0873A024A}"/>
            </c:ext>
          </c:extLst>
        </c:ser>
        <c:ser>
          <c:idx val="1"/>
          <c:order val="1"/>
          <c:tx>
            <c:strRef>
              <c:f>'[4]P Distritos'!$D$104:$D$105</c:f>
              <c:strCache>
                <c:ptCount val="1"/>
                <c:pt idx="0">
                  <c:v>#RIF! #RIF!</c:v>
                </c:pt>
              </c:strCache>
            </c:strRef>
          </c:tx>
          <c:spPr>
            <a:solidFill>
              <a:schemeClr val="accent2"/>
            </a:solidFill>
            <a:ln>
              <a:noFill/>
            </a:ln>
            <a:effectLst/>
          </c:spPr>
          <c:invertIfNegative val="0"/>
          <c:cat>
            <c:strRef>
              <c:f>'[4]P Distritos'!$B$106:$B$115</c:f>
              <c:strCache>
                <c:ptCount val="10"/>
                <c:pt idx="0">
                  <c:v>#RIF!</c:v>
                </c:pt>
                <c:pt idx="1">
                  <c:v>#RIF!</c:v>
                </c:pt>
                <c:pt idx="2">
                  <c:v>#RIF!</c:v>
                </c:pt>
                <c:pt idx="3">
                  <c:v>#RIF!</c:v>
                </c:pt>
                <c:pt idx="4">
                  <c:v>#RIF!</c:v>
                </c:pt>
                <c:pt idx="5">
                  <c:v>#RIF!</c:v>
                </c:pt>
                <c:pt idx="6">
                  <c:v>#RIF!</c:v>
                </c:pt>
                <c:pt idx="7">
                  <c:v>#RIF!</c:v>
                </c:pt>
                <c:pt idx="8">
                  <c:v>#RIF!</c:v>
                </c:pt>
                <c:pt idx="9">
                  <c:v>#RIF!</c:v>
                </c:pt>
              </c:strCache>
            </c:strRef>
          </c:cat>
          <c:val>
            <c:numRef>
              <c:f>'[4]P Distritos'!$D$106:$D$115</c:f>
              <c:numCache>
                <c:formatCode>General</c:formatCode>
                <c:ptCount val="10"/>
              </c:numCache>
            </c:numRef>
          </c:val>
          <c:extLst>
            <c:ext xmlns:c16="http://schemas.microsoft.com/office/drawing/2014/chart" uri="{C3380CC4-5D6E-409C-BE32-E72D297353CC}">
              <c16:uniqueId val="{00000001-C4FA-9B48-85CF-3FF0873A024A}"/>
            </c:ext>
          </c:extLst>
        </c:ser>
        <c:dLbls>
          <c:showLegendKey val="0"/>
          <c:showVal val="0"/>
          <c:showCatName val="0"/>
          <c:showSerName val="0"/>
          <c:showPercent val="0"/>
          <c:showBubbleSize val="0"/>
        </c:dLbls>
        <c:gapWidth val="182"/>
        <c:axId val="680897648"/>
        <c:axId val="680938384"/>
      </c:barChart>
      <c:catAx>
        <c:axId val="68089764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0938384"/>
        <c:crosses val="autoZero"/>
        <c:auto val="1"/>
        <c:lblAlgn val="ctr"/>
        <c:lblOffset val="100"/>
        <c:noMultiLvlLbl val="0"/>
      </c:catAx>
      <c:valAx>
        <c:axId val="68093838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08976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pt-BR"/>
              <a:t>Tomate</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pt-PT"/>
        </a:p>
      </c:txPr>
    </c:title>
    <c:autoTitleDeleted val="0"/>
    <c:plotArea>
      <c:layout/>
      <c:barChart>
        <c:barDir val="bar"/>
        <c:grouping val="clustered"/>
        <c:varyColors val="0"/>
        <c:ser>
          <c:idx val="0"/>
          <c:order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'[4]P Distritos'!$C$42:$C$53</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cat>
          <c:val>
            <c:numRef>
              <c:f>'[4]P Distritos'!$D$42:$D$53</c:f>
              <c:numCache>
                <c:formatCode>General</c:formatCode>
                <c:ptCount val="12"/>
              </c:numCache>
            </c:numRef>
          </c:val>
          <c:extLst>
            <c:ext xmlns:c16="http://schemas.microsoft.com/office/drawing/2014/chart" uri="{C3380CC4-5D6E-409C-BE32-E72D297353CC}">
              <c16:uniqueId val="{00000000-E2B8-FA4F-B35D-83B056ED070A}"/>
            </c:ext>
          </c:extLst>
        </c:ser>
        <c:dLbls>
          <c:showLegendKey val="0"/>
          <c:showVal val="0"/>
          <c:showCatName val="0"/>
          <c:showSerName val="0"/>
          <c:showPercent val="0"/>
          <c:showBubbleSize val="0"/>
        </c:dLbls>
        <c:gapWidth val="100"/>
        <c:axId val="242481520"/>
        <c:axId val="242483792"/>
      </c:barChart>
      <c:catAx>
        <c:axId val="242481520"/>
        <c:scaling>
          <c:orientation val="minMax"/>
        </c:scaling>
        <c:delete val="0"/>
        <c:axPos val="l"/>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crossAx val="242483792"/>
        <c:crosses val="autoZero"/>
        <c:auto val="1"/>
        <c:lblAlgn val="ctr"/>
        <c:lblOffset val="100"/>
        <c:noMultiLvlLbl val="0"/>
      </c:catAx>
      <c:valAx>
        <c:axId val="242483792"/>
        <c:scaling>
          <c:orientation val="minMax"/>
        </c:scaling>
        <c:delete val="0"/>
        <c:axPos val="b"/>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crossAx val="242481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pt-BR"/>
              <a:t>Litchii</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pt-PT"/>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pt-PT"/>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'[4]P Distritos'!$C$6:$C$12</c:f>
              <c:strCache>
                <c:ptCount val="7"/>
                <c:pt idx="0">
                  <c:v>#RIF!</c:v>
                </c:pt>
                <c:pt idx="1">
                  <c:v>#RIF!</c:v>
                </c:pt>
                <c:pt idx="2">
                  <c:v>#RIF!</c:v>
                </c:pt>
                <c:pt idx="3">
                  <c:v>#RIF!</c:v>
                </c:pt>
                <c:pt idx="4">
                  <c:v>#RIF!</c:v>
                </c:pt>
                <c:pt idx="5">
                  <c:v>#RIF!</c:v>
                </c:pt>
                <c:pt idx="6">
                  <c:v>#RIF!</c:v>
                </c:pt>
              </c:strCache>
            </c:strRef>
          </c:cat>
          <c:val>
            <c:numRef>
              <c:f>'[4]P Distritos'!$D$6:$D$12</c:f>
              <c:numCache>
                <c:formatCode>General</c:formatCode>
                <c:ptCount val="7"/>
              </c:numCache>
            </c:numRef>
          </c:val>
          <c:extLst>
            <c:ext xmlns:c16="http://schemas.microsoft.com/office/drawing/2014/chart" uri="{C3380CC4-5D6E-409C-BE32-E72D297353CC}">
              <c16:uniqueId val="{00000000-1C9B-404A-91D2-76B04714FD4F}"/>
            </c:ext>
          </c:extLst>
        </c:ser>
        <c:dLbls>
          <c:dLblPos val="inEnd"/>
          <c:showLegendKey val="0"/>
          <c:showVal val="1"/>
          <c:showCatName val="0"/>
          <c:showSerName val="0"/>
          <c:showPercent val="0"/>
          <c:showBubbleSize val="0"/>
        </c:dLbls>
        <c:gapWidth val="65"/>
        <c:axId val="733723056"/>
        <c:axId val="763730192"/>
      </c:barChart>
      <c:catAx>
        <c:axId val="733723056"/>
        <c:scaling>
          <c:orientation val="minMax"/>
        </c:scaling>
        <c:delete val="0"/>
        <c:axPos val="b"/>
        <c:numFmt formatCode="General" sourceLinked="1"/>
        <c:majorTickMark val="none"/>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pt-PT"/>
          </a:p>
        </c:txPr>
        <c:crossAx val="763730192"/>
        <c:crosses val="autoZero"/>
        <c:auto val="1"/>
        <c:lblAlgn val="ctr"/>
        <c:lblOffset val="100"/>
        <c:noMultiLvlLbl val="0"/>
      </c:catAx>
      <c:valAx>
        <c:axId val="763730192"/>
        <c:scaling>
          <c:orientation val="minMax"/>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General" sourceLinked="1"/>
        <c:majorTickMark val="none"/>
        <c:minorTickMark val="none"/>
        <c:tickLblPos val="nextTo"/>
        <c:crossAx val="7337230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Citrous fruits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barChart>
        <c:barDir val="bar"/>
        <c:grouping val="clustered"/>
        <c:varyColors val="0"/>
        <c:ser>
          <c:idx val="0"/>
          <c:order val="0"/>
          <c:spPr>
            <a:solidFill>
              <a:schemeClr val="accent1"/>
            </a:solidFill>
            <a:ln>
              <a:noFill/>
            </a:ln>
            <a:effectLst/>
          </c:spPr>
          <c:invertIfNegative val="0"/>
          <c:cat>
            <c:strRef>
              <c:f>'[4]P Distritos'!$C$18:$C$21</c:f>
              <c:strCache>
                <c:ptCount val="4"/>
                <c:pt idx="0">
                  <c:v>#RIF!</c:v>
                </c:pt>
                <c:pt idx="1">
                  <c:v>#RIF!</c:v>
                </c:pt>
                <c:pt idx="2">
                  <c:v>#RIF!</c:v>
                </c:pt>
                <c:pt idx="3">
                  <c:v>#RIF!</c:v>
                </c:pt>
              </c:strCache>
            </c:strRef>
          </c:cat>
          <c:val>
            <c:numRef>
              <c:f>'[4]P Distritos'!$D$18:$D$21</c:f>
              <c:numCache>
                <c:formatCode>General</c:formatCode>
                <c:ptCount val="4"/>
              </c:numCache>
            </c:numRef>
          </c:val>
          <c:extLst>
            <c:ext xmlns:c16="http://schemas.microsoft.com/office/drawing/2014/chart" uri="{C3380CC4-5D6E-409C-BE32-E72D297353CC}">
              <c16:uniqueId val="{00000000-453B-3343-9E42-E974A50F45A0}"/>
            </c:ext>
          </c:extLst>
        </c:ser>
        <c:dLbls>
          <c:showLegendKey val="0"/>
          <c:showVal val="0"/>
          <c:showCatName val="0"/>
          <c:showSerName val="0"/>
          <c:showPercent val="0"/>
          <c:showBubbleSize val="0"/>
        </c:dLbls>
        <c:gapWidth val="182"/>
        <c:axId val="746796896"/>
        <c:axId val="627903424"/>
      </c:barChart>
      <c:catAx>
        <c:axId val="7467968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27903424"/>
        <c:crosses val="autoZero"/>
        <c:auto val="1"/>
        <c:lblAlgn val="ctr"/>
        <c:lblOffset val="100"/>
        <c:noMultiLvlLbl val="0"/>
      </c:catAx>
      <c:valAx>
        <c:axId val="627903424"/>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467968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Avocado</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barChart>
        <c:barDir val="col"/>
        <c:grouping val="clustered"/>
        <c:varyColors val="0"/>
        <c:ser>
          <c:idx val="0"/>
          <c:order val="0"/>
          <c:spPr>
            <a:solidFill>
              <a:schemeClr val="accent1"/>
            </a:solidFill>
            <a:ln>
              <a:noFill/>
            </a:ln>
            <a:effectLst/>
          </c:spPr>
          <c:invertIfNegative val="0"/>
          <c:cat>
            <c:strRef>
              <c:f>'[4]P Distritos'!$C$14:$C$16</c:f>
              <c:strCache>
                <c:ptCount val="3"/>
                <c:pt idx="0">
                  <c:v>#RIF!</c:v>
                </c:pt>
                <c:pt idx="1">
                  <c:v>#RIF!</c:v>
                </c:pt>
                <c:pt idx="2">
                  <c:v>#RIF!</c:v>
                </c:pt>
              </c:strCache>
            </c:strRef>
          </c:cat>
          <c:val>
            <c:numRef>
              <c:f>'[4]P Distritos'!$D$14:$D$16</c:f>
              <c:numCache>
                <c:formatCode>General</c:formatCode>
                <c:ptCount val="3"/>
              </c:numCache>
            </c:numRef>
          </c:val>
          <c:extLst>
            <c:ext xmlns:c16="http://schemas.microsoft.com/office/drawing/2014/chart" uri="{C3380CC4-5D6E-409C-BE32-E72D297353CC}">
              <c16:uniqueId val="{00000000-8994-AA40-81EE-98FABC7BEF12}"/>
            </c:ext>
          </c:extLst>
        </c:ser>
        <c:dLbls>
          <c:showLegendKey val="0"/>
          <c:showVal val="0"/>
          <c:showCatName val="0"/>
          <c:showSerName val="0"/>
          <c:showPercent val="0"/>
          <c:showBubbleSize val="0"/>
        </c:dLbls>
        <c:gapWidth val="219"/>
        <c:overlap val="-27"/>
        <c:axId val="730703328"/>
        <c:axId val="754129456"/>
      </c:barChart>
      <c:catAx>
        <c:axId val="730703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54129456"/>
        <c:crosses val="autoZero"/>
        <c:auto val="1"/>
        <c:lblAlgn val="ctr"/>
        <c:lblOffset val="100"/>
        <c:noMultiLvlLbl val="0"/>
      </c:catAx>
      <c:valAx>
        <c:axId val="754129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3070332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n-US"/>
              <a:t>Production and export summary</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pt-PT"/>
        </a:p>
      </c:txPr>
    </c:title>
    <c:autoTitleDeleted val="0"/>
    <c:plotArea>
      <c:layout/>
      <c:barChart>
        <c:barDir val="col"/>
        <c:grouping val="clustered"/>
        <c:varyColors val="0"/>
        <c:ser>
          <c:idx val="0"/>
          <c:order val="0"/>
          <c:tx>
            <c:strRef>
              <c:f>'[6]Resumo da exportação'!$C$7</c:f>
              <c:strCache>
                <c:ptCount val="1"/>
                <c:pt idx="0">
                  <c:v>#RIF!</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'[6]Resumo da exportação'!$B$8:$B$27</c:f>
              <c:strCache>
                <c:ptCount val="20"/>
                <c:pt idx="0">
                  <c:v>#RIF!</c:v>
                </c:pt>
                <c:pt idx="1">
                  <c:v>#RIF!</c:v>
                </c:pt>
                <c:pt idx="2">
                  <c:v>#RIF!</c:v>
                </c:pt>
                <c:pt idx="3">
                  <c:v>#RIF!</c:v>
                </c:pt>
                <c:pt idx="4">
                  <c:v>#RIF!</c:v>
                </c:pt>
                <c:pt idx="5">
                  <c:v>#RIF!</c:v>
                </c:pt>
                <c:pt idx="6">
                  <c:v>#RIF!</c:v>
                </c:pt>
                <c:pt idx="7">
                  <c:v>#RIF!</c:v>
                </c:pt>
                <c:pt idx="8">
                  <c:v>#RIF!</c:v>
                </c:pt>
                <c:pt idx="9">
                  <c:v>#RIF!</c:v>
                </c:pt>
                <c:pt idx="10">
                  <c:v>#RIF!</c:v>
                </c:pt>
                <c:pt idx="11">
                  <c:v>#RIF!</c:v>
                </c:pt>
                <c:pt idx="12">
                  <c:v>#RIF!</c:v>
                </c:pt>
                <c:pt idx="13">
                  <c:v>#RIF!</c:v>
                </c:pt>
                <c:pt idx="14">
                  <c:v>#RIF!</c:v>
                </c:pt>
                <c:pt idx="15">
                  <c:v>#RIF!</c:v>
                </c:pt>
                <c:pt idx="16">
                  <c:v>#RIF!</c:v>
                </c:pt>
                <c:pt idx="17">
                  <c:v>#RIF!</c:v>
                </c:pt>
                <c:pt idx="18">
                  <c:v>#RIF!</c:v>
                </c:pt>
                <c:pt idx="19">
                  <c:v>#RIF!</c:v>
                </c:pt>
              </c:strCache>
            </c:strRef>
          </c:cat>
          <c:val>
            <c:numRef>
              <c:f>'[6]Resumo da exportação'!$C$8:$C$27</c:f>
              <c:numCache>
                <c:formatCode>General</c:formatCode>
                <c:ptCount val="20"/>
              </c:numCache>
            </c:numRef>
          </c:val>
          <c:extLst>
            <c:ext xmlns:c16="http://schemas.microsoft.com/office/drawing/2014/chart" uri="{C3380CC4-5D6E-409C-BE32-E72D297353CC}">
              <c16:uniqueId val="{00000000-072E-9E4E-BA5F-D246D3C9AFB2}"/>
            </c:ext>
          </c:extLst>
        </c:ser>
        <c:ser>
          <c:idx val="1"/>
          <c:order val="1"/>
          <c:tx>
            <c:strRef>
              <c:f>'[6]Resumo da exportação'!$D$7</c:f>
              <c:strCache>
                <c:ptCount val="1"/>
                <c:pt idx="0">
                  <c:v>#RIF!</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invertIfNegative val="0"/>
          <c:cat>
            <c:strRef>
              <c:f>'[6]Resumo da exportação'!$B$8:$B$27</c:f>
              <c:strCache>
                <c:ptCount val="20"/>
                <c:pt idx="0">
                  <c:v>#RIF!</c:v>
                </c:pt>
                <c:pt idx="1">
                  <c:v>#RIF!</c:v>
                </c:pt>
                <c:pt idx="2">
                  <c:v>#RIF!</c:v>
                </c:pt>
                <c:pt idx="3">
                  <c:v>#RIF!</c:v>
                </c:pt>
                <c:pt idx="4">
                  <c:v>#RIF!</c:v>
                </c:pt>
                <c:pt idx="5">
                  <c:v>#RIF!</c:v>
                </c:pt>
                <c:pt idx="6">
                  <c:v>#RIF!</c:v>
                </c:pt>
                <c:pt idx="7">
                  <c:v>#RIF!</c:v>
                </c:pt>
                <c:pt idx="8">
                  <c:v>#RIF!</c:v>
                </c:pt>
                <c:pt idx="9">
                  <c:v>#RIF!</c:v>
                </c:pt>
                <c:pt idx="10">
                  <c:v>#RIF!</c:v>
                </c:pt>
                <c:pt idx="11">
                  <c:v>#RIF!</c:v>
                </c:pt>
                <c:pt idx="12">
                  <c:v>#RIF!</c:v>
                </c:pt>
                <c:pt idx="13">
                  <c:v>#RIF!</c:v>
                </c:pt>
                <c:pt idx="14">
                  <c:v>#RIF!</c:v>
                </c:pt>
                <c:pt idx="15">
                  <c:v>#RIF!</c:v>
                </c:pt>
                <c:pt idx="16">
                  <c:v>#RIF!</c:v>
                </c:pt>
                <c:pt idx="17">
                  <c:v>#RIF!</c:v>
                </c:pt>
                <c:pt idx="18">
                  <c:v>#RIF!</c:v>
                </c:pt>
                <c:pt idx="19">
                  <c:v>#RIF!</c:v>
                </c:pt>
              </c:strCache>
            </c:strRef>
          </c:cat>
          <c:val>
            <c:numRef>
              <c:f>'[6]Resumo da exportação'!$D$8:$D$27</c:f>
              <c:numCache>
                <c:formatCode>General</c:formatCode>
                <c:ptCount val="20"/>
              </c:numCache>
            </c:numRef>
          </c:val>
          <c:extLst>
            <c:ext xmlns:c16="http://schemas.microsoft.com/office/drawing/2014/chart" uri="{C3380CC4-5D6E-409C-BE32-E72D297353CC}">
              <c16:uniqueId val="{00000001-072E-9E4E-BA5F-D246D3C9AFB2}"/>
            </c:ext>
          </c:extLst>
        </c:ser>
        <c:dLbls>
          <c:showLegendKey val="0"/>
          <c:showVal val="0"/>
          <c:showCatName val="0"/>
          <c:showSerName val="0"/>
          <c:showPercent val="0"/>
          <c:showBubbleSize val="0"/>
        </c:dLbls>
        <c:gapWidth val="150"/>
        <c:axId val="765478048"/>
        <c:axId val="765777616"/>
      </c:barChart>
      <c:lineChart>
        <c:grouping val="standard"/>
        <c:varyColors val="0"/>
        <c:ser>
          <c:idx val="2"/>
          <c:order val="2"/>
          <c:tx>
            <c:strRef>
              <c:f>'[6]Resumo da exportação'!$E$7</c:f>
              <c:strCache>
                <c:ptCount val="1"/>
                <c:pt idx="0">
                  <c:v>#RIF!</c:v>
                </c:pt>
              </c:strCache>
            </c:strRef>
          </c:tx>
          <c:spPr>
            <a:ln w="34925" cap="rnd">
              <a:solidFill>
                <a:schemeClr val="accent3"/>
              </a:solidFill>
              <a:round/>
            </a:ln>
            <a:effectLst>
              <a:outerShdw blurRad="57150" dist="19050" dir="5400000" algn="ctr" rotWithShape="0">
                <a:srgbClr val="000000">
                  <a:alpha val="63000"/>
                </a:srgbClr>
              </a:outerShdw>
            </a:effectLst>
          </c:spPr>
          <c:marker>
            <c:symbol val="none"/>
          </c:marker>
          <c:cat>
            <c:strRef>
              <c:f>'[6]Resumo da exportação'!$B$8:$B$27</c:f>
              <c:strCache>
                <c:ptCount val="20"/>
                <c:pt idx="0">
                  <c:v>#RIF!</c:v>
                </c:pt>
                <c:pt idx="1">
                  <c:v>#RIF!</c:v>
                </c:pt>
                <c:pt idx="2">
                  <c:v>#RIF!</c:v>
                </c:pt>
                <c:pt idx="3">
                  <c:v>#RIF!</c:v>
                </c:pt>
                <c:pt idx="4">
                  <c:v>#RIF!</c:v>
                </c:pt>
                <c:pt idx="5">
                  <c:v>#RIF!</c:v>
                </c:pt>
                <c:pt idx="6">
                  <c:v>#RIF!</c:v>
                </c:pt>
                <c:pt idx="7">
                  <c:v>#RIF!</c:v>
                </c:pt>
                <c:pt idx="8">
                  <c:v>#RIF!</c:v>
                </c:pt>
                <c:pt idx="9">
                  <c:v>#RIF!</c:v>
                </c:pt>
                <c:pt idx="10">
                  <c:v>#RIF!</c:v>
                </c:pt>
                <c:pt idx="11">
                  <c:v>#RIF!</c:v>
                </c:pt>
                <c:pt idx="12">
                  <c:v>#RIF!</c:v>
                </c:pt>
                <c:pt idx="13">
                  <c:v>#RIF!</c:v>
                </c:pt>
                <c:pt idx="14">
                  <c:v>#RIF!</c:v>
                </c:pt>
                <c:pt idx="15">
                  <c:v>#RIF!</c:v>
                </c:pt>
                <c:pt idx="16">
                  <c:v>#RIF!</c:v>
                </c:pt>
                <c:pt idx="17">
                  <c:v>#RIF!</c:v>
                </c:pt>
                <c:pt idx="18">
                  <c:v>#RIF!</c:v>
                </c:pt>
                <c:pt idx="19">
                  <c:v>#RIF!</c:v>
                </c:pt>
              </c:strCache>
            </c:strRef>
          </c:cat>
          <c:val>
            <c:numRef>
              <c:f>'[6]Resumo da exportação'!$E$8:$E$27</c:f>
              <c:numCache>
                <c:formatCode>General</c:formatCode>
                <c:ptCount val="20"/>
              </c:numCache>
            </c:numRef>
          </c:val>
          <c:smooth val="0"/>
          <c:extLst>
            <c:ext xmlns:c16="http://schemas.microsoft.com/office/drawing/2014/chart" uri="{C3380CC4-5D6E-409C-BE32-E72D297353CC}">
              <c16:uniqueId val="{00000002-072E-9E4E-BA5F-D246D3C9AFB2}"/>
            </c:ext>
          </c:extLst>
        </c:ser>
        <c:ser>
          <c:idx val="3"/>
          <c:order val="3"/>
          <c:tx>
            <c:strRef>
              <c:f>'[6]Resumo da exportação'!$F$7</c:f>
              <c:strCache>
                <c:ptCount val="1"/>
                <c:pt idx="0">
                  <c:v>#RIF!</c:v>
                </c:pt>
              </c:strCache>
            </c:strRef>
          </c:tx>
          <c:spPr>
            <a:ln w="34925" cap="rnd">
              <a:solidFill>
                <a:schemeClr val="accent4"/>
              </a:solidFill>
              <a:round/>
            </a:ln>
            <a:effectLst>
              <a:outerShdw blurRad="57150" dist="19050" dir="5400000" algn="ctr" rotWithShape="0">
                <a:srgbClr val="000000">
                  <a:alpha val="63000"/>
                </a:srgbClr>
              </a:outerShdw>
            </a:effectLst>
          </c:spPr>
          <c:marker>
            <c:symbol val="none"/>
          </c:marker>
          <c:cat>
            <c:strRef>
              <c:f>'[6]Resumo da exportação'!$B$8:$B$27</c:f>
              <c:strCache>
                <c:ptCount val="20"/>
                <c:pt idx="0">
                  <c:v>#RIF!</c:v>
                </c:pt>
                <c:pt idx="1">
                  <c:v>#RIF!</c:v>
                </c:pt>
                <c:pt idx="2">
                  <c:v>#RIF!</c:v>
                </c:pt>
                <c:pt idx="3">
                  <c:v>#RIF!</c:v>
                </c:pt>
                <c:pt idx="4">
                  <c:v>#RIF!</c:v>
                </c:pt>
                <c:pt idx="5">
                  <c:v>#RIF!</c:v>
                </c:pt>
                <c:pt idx="6">
                  <c:v>#RIF!</c:v>
                </c:pt>
                <c:pt idx="7">
                  <c:v>#RIF!</c:v>
                </c:pt>
                <c:pt idx="8">
                  <c:v>#RIF!</c:v>
                </c:pt>
                <c:pt idx="9">
                  <c:v>#RIF!</c:v>
                </c:pt>
                <c:pt idx="10">
                  <c:v>#RIF!</c:v>
                </c:pt>
                <c:pt idx="11">
                  <c:v>#RIF!</c:v>
                </c:pt>
                <c:pt idx="12">
                  <c:v>#RIF!</c:v>
                </c:pt>
                <c:pt idx="13">
                  <c:v>#RIF!</c:v>
                </c:pt>
                <c:pt idx="14">
                  <c:v>#RIF!</c:v>
                </c:pt>
                <c:pt idx="15">
                  <c:v>#RIF!</c:v>
                </c:pt>
                <c:pt idx="16">
                  <c:v>#RIF!</c:v>
                </c:pt>
                <c:pt idx="17">
                  <c:v>#RIF!</c:v>
                </c:pt>
                <c:pt idx="18">
                  <c:v>#RIF!</c:v>
                </c:pt>
                <c:pt idx="19">
                  <c:v>#RIF!</c:v>
                </c:pt>
              </c:strCache>
            </c:strRef>
          </c:cat>
          <c:val>
            <c:numRef>
              <c:f>'[6]Resumo da exportação'!$F$8:$F$27</c:f>
              <c:numCache>
                <c:formatCode>General</c:formatCode>
                <c:ptCount val="20"/>
              </c:numCache>
            </c:numRef>
          </c:val>
          <c:smooth val="0"/>
          <c:extLst>
            <c:ext xmlns:c16="http://schemas.microsoft.com/office/drawing/2014/chart" uri="{C3380CC4-5D6E-409C-BE32-E72D297353CC}">
              <c16:uniqueId val="{00000003-072E-9E4E-BA5F-D246D3C9AFB2}"/>
            </c:ext>
          </c:extLst>
        </c:ser>
        <c:dLbls>
          <c:showLegendKey val="0"/>
          <c:showVal val="0"/>
          <c:showCatName val="0"/>
          <c:showSerName val="0"/>
          <c:showPercent val="0"/>
          <c:showBubbleSize val="0"/>
        </c:dLbls>
        <c:marker val="1"/>
        <c:smooth val="0"/>
        <c:axId val="242731888"/>
        <c:axId val="243623072"/>
      </c:lineChart>
      <c:catAx>
        <c:axId val="765478048"/>
        <c:scaling>
          <c:orientation val="minMax"/>
        </c:scaling>
        <c:delete val="0"/>
        <c:axPos val="b"/>
        <c:numFmt formatCode="General" sourceLinked="1"/>
        <c:majorTickMark val="none"/>
        <c:minorTickMark val="none"/>
        <c:tickLblPos val="nextTo"/>
        <c:spPr>
          <a:noFill/>
          <a:ln w="12700" cap="flat" cmpd="sng" algn="ctr">
            <a:solidFill>
              <a:schemeClr val="lt1">
                <a:lumMod val="95000"/>
                <a:alpha val="54000"/>
              </a:schemeClr>
            </a:solidFill>
            <a:round/>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PT"/>
          </a:p>
        </c:txPr>
        <c:crossAx val="765777616"/>
        <c:crosses val="autoZero"/>
        <c:auto val="1"/>
        <c:lblAlgn val="ctr"/>
        <c:lblOffset val="100"/>
        <c:noMultiLvlLbl val="0"/>
      </c:catAx>
      <c:valAx>
        <c:axId val="765777616"/>
        <c:scaling>
          <c:orientation val="minMax"/>
        </c:scaling>
        <c:delete val="0"/>
        <c:axPos val="l"/>
        <c:majorGridlines>
          <c:spPr>
            <a:ln w="9525" cap="flat" cmpd="sng" algn="ctr">
              <a:solidFill>
                <a:schemeClr val="lt1">
                  <a:lumMod val="95000"/>
                  <a:alpha val="1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PT"/>
          </a:p>
        </c:txPr>
        <c:crossAx val="765478048"/>
        <c:crosses val="autoZero"/>
        <c:crossBetween val="between"/>
      </c:valAx>
      <c:valAx>
        <c:axId val="243623072"/>
        <c:scaling>
          <c:orientation val="minMax"/>
        </c:scaling>
        <c:delete val="0"/>
        <c:axPos val="r"/>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PT"/>
          </a:p>
        </c:txPr>
        <c:crossAx val="242731888"/>
        <c:crosses val="max"/>
        <c:crossBetween val="between"/>
      </c:valAx>
      <c:catAx>
        <c:axId val="242731888"/>
        <c:scaling>
          <c:orientation val="minMax"/>
        </c:scaling>
        <c:delete val="1"/>
        <c:axPos val="b"/>
        <c:numFmt formatCode="General" sourceLinked="1"/>
        <c:majorTickMark val="none"/>
        <c:minorTickMark val="none"/>
        <c:tickLblPos val="nextTo"/>
        <c:crossAx val="2436230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pt-P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65000"/>
                    <a:lumOff val="35000"/>
                  </a:schemeClr>
                </a:solidFill>
                <a:latin typeface="+mn-lt"/>
                <a:ea typeface="+mn-ea"/>
                <a:cs typeface="+mn-cs"/>
              </a:defRPr>
            </a:pPr>
            <a:r>
              <a:rPr lang="en-US" sz="1400"/>
              <a:t>Consumo de HF em 2055</a:t>
            </a:r>
            <a:r>
              <a:rPr lang="en-US" sz="1400" baseline="0"/>
              <a:t> </a:t>
            </a:r>
            <a:r>
              <a:rPr lang="en-US" sz="1400"/>
              <a:t>(estimativa Consultores)</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65000"/>
                  <a:lumOff val="35000"/>
                </a:schemeClr>
              </a:solidFill>
              <a:latin typeface="+mn-lt"/>
              <a:ea typeface="+mn-ea"/>
              <a:cs typeface="+mn-cs"/>
            </a:defRPr>
          </a:pPr>
          <a:endParaRPr lang="pt-PT"/>
        </a:p>
      </c:txPr>
    </c:title>
    <c:autoTitleDeleted val="0"/>
    <c:view3D>
      <c:rotX val="50"/>
      <c:rotY val="0"/>
      <c:depthPercent val="100"/>
      <c:rAngAx val="0"/>
      <c:perspective val="6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1"/>
          <c:order val="0"/>
          <c:tx>
            <c:strRef>
              <c:f>'[7]CONSUMO PERCAPITA DE HORTICOLAS'!$B$92</c:f>
              <c:strCache>
                <c:ptCount val="1"/>
                <c:pt idx="0">
                  <c:v>#RIF!</c:v>
                </c:pt>
              </c:strCache>
            </c:strRef>
          </c:tx>
          <c:dPt>
            <c:idx val="0"/>
            <c:bubble3D val="0"/>
            <c:spPr>
              <a:solidFill>
                <a:schemeClr val="accent1"/>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1-EE9D-485A-B2C6-480040D26AC1}"/>
              </c:ext>
            </c:extLst>
          </c:dPt>
          <c:dPt>
            <c:idx val="1"/>
            <c:bubble3D val="0"/>
            <c:spPr>
              <a:solidFill>
                <a:schemeClr val="accent2"/>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3-EE9D-485A-B2C6-480040D26AC1}"/>
              </c:ext>
            </c:extLst>
          </c:dPt>
          <c:dPt>
            <c:idx val="2"/>
            <c:bubble3D val="0"/>
            <c:spPr>
              <a:solidFill>
                <a:schemeClr val="accent3"/>
              </a:solidFill>
              <a:ln>
                <a:noFill/>
              </a:ln>
              <a:effectLst>
                <a:outerShdw blurRad="88900" sx="102000" sy="102000" algn="ctr" rotWithShape="0">
                  <a:prstClr val="black">
                    <a:alpha val="20000"/>
                  </a:prstClr>
                </a:outerShdw>
              </a:effectLst>
              <a:scene3d>
                <a:camera prst="orthographicFront"/>
                <a:lightRig rig="threePt" dir="t"/>
              </a:scene3d>
              <a:sp3d prstMaterial="matte"/>
            </c:spPr>
            <c:extLst>
              <c:ext xmlns:c16="http://schemas.microsoft.com/office/drawing/2014/chart" uri="{C3380CC4-5D6E-409C-BE32-E72D297353CC}">
                <c16:uniqueId val="{00000005-EE9D-485A-B2C6-480040D26AC1}"/>
              </c:ext>
            </c:extLst>
          </c:dPt>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pt-PT"/>
              </a:p>
            </c:txPr>
            <c:dLblPos val="inEnd"/>
            <c:showLegendKey val="0"/>
            <c:showVal val="0"/>
            <c:showCatName val="0"/>
            <c:showSerName val="0"/>
            <c:showPercent val="1"/>
            <c:showBubbleSize val="0"/>
            <c:showLeaderLines val="1"/>
            <c:leaderLines>
              <c:spPr>
                <a:ln w="9525" cap="flat" cmpd="sng" algn="ctr">
                  <a:solidFill>
                    <a:schemeClr val="dk1">
                      <a:lumMod val="35000"/>
                      <a:lumOff val="65000"/>
                    </a:schemeClr>
                  </a:solidFill>
                  <a:round/>
                </a:ln>
                <a:effectLst/>
              </c:spPr>
            </c:leaderLines>
            <c:extLst>
              <c:ext xmlns:c15="http://schemas.microsoft.com/office/drawing/2012/chart" uri="{CE6537A1-D6FC-4f65-9D91-7224C49458BB}"/>
            </c:extLst>
          </c:dLbls>
          <c:cat>
            <c:strRef>
              <c:f>'[7]CONSUMO PERCAPITA DE HORTICOLAS'!$C$89:$E$89</c:f>
              <c:strCache>
                <c:ptCount val="3"/>
                <c:pt idx="0">
                  <c:v>#RIF!</c:v>
                </c:pt>
                <c:pt idx="1">
                  <c:v>#RIF!</c:v>
                </c:pt>
                <c:pt idx="2">
                  <c:v>#RIF!</c:v>
                </c:pt>
              </c:strCache>
            </c:strRef>
          </c:cat>
          <c:val>
            <c:numRef>
              <c:f>'[7]CONSUMO PERCAPITA DE HORTICOLAS'!$C$92:$E$92</c:f>
              <c:numCache>
                <c:formatCode>General</c:formatCode>
                <c:ptCount val="3"/>
              </c:numCache>
            </c:numRef>
          </c:val>
          <c:extLst>
            <c:ext xmlns:c16="http://schemas.microsoft.com/office/drawing/2014/chart" uri="{C3380CC4-5D6E-409C-BE32-E72D297353CC}">
              <c16:uniqueId val="{00000001-9430-48D0-9243-DA50044E6FDA}"/>
            </c:ext>
          </c:extLst>
        </c:ser>
        <c:dLbls>
          <c:dLblPos val="inEnd"/>
          <c:showLegendKey val="0"/>
          <c:showVal val="0"/>
          <c:showCatName val="0"/>
          <c:showSerName val="0"/>
          <c:showPercent val="1"/>
          <c:showBubbleSize val="0"/>
          <c:showLeaderLines val="1"/>
        </c:dLbls>
      </c:pie3DChart>
      <c:spPr>
        <a:noFill/>
        <a:ln>
          <a:noFill/>
        </a:ln>
        <a:effectLst/>
      </c:spPr>
    </c:plotArea>
    <c:legend>
      <c:legendPos val="b"/>
      <c:overlay val="0"/>
      <c:spPr>
        <a:solidFill>
          <a:schemeClr val="lt1">
            <a:alpha val="78000"/>
          </a:schemeClr>
        </a:solidFill>
        <a:ln>
          <a:noFill/>
        </a:ln>
        <a:effectLst/>
      </c:spPr>
      <c:txPr>
        <a:bodyPr rot="0" spcFirstLastPara="1" vertOverflow="ellipsis" vert="horz" wrap="square" anchor="ctr" anchorCtr="1"/>
        <a:lstStyle/>
        <a:p>
          <a:pPr>
            <a:defRPr sz="900" b="0" i="0" u="none" strike="noStrike" kern="1200" baseline="0">
              <a:solidFill>
                <a:schemeClr val="dk1">
                  <a:lumMod val="65000"/>
                  <a:lumOff val="35000"/>
                </a:schemeClr>
              </a:solidFill>
              <a:latin typeface="+mn-lt"/>
              <a:ea typeface="+mn-ea"/>
              <a:cs typeface="+mn-cs"/>
            </a:defRPr>
          </a:pPr>
          <a:endParaRPr lang="pt-P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pattFill prst="dkDnDiag">
      <a:fgClr>
        <a:schemeClr val="lt1">
          <a:lumMod val="95000"/>
        </a:schemeClr>
      </a:fgClr>
      <a:bgClr>
        <a:schemeClr val="lt1"/>
      </a:bgClr>
    </a:pattFill>
    <a:ln w="9525" cap="flat" cmpd="sng" algn="ctr">
      <a:solidFill>
        <a:schemeClr val="dk1">
          <a:lumMod val="15000"/>
          <a:lumOff val="85000"/>
        </a:schemeClr>
      </a:solidFill>
      <a:round/>
    </a:ln>
    <a:effectLst/>
  </c:spPr>
  <c:txPr>
    <a:bodyPr/>
    <a:lstStyle/>
    <a:p>
      <a:pPr>
        <a:defRPr/>
      </a:pPr>
      <a:endParaRPr lang="pt-P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Rendimentos de cereais na província de Manica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scatterChart>
        <c:scatterStyle val="lineMarker"/>
        <c:varyColors val="0"/>
        <c:ser>
          <c:idx val="0"/>
          <c:order val="0"/>
          <c:tx>
            <c:strRef>
              <c:f>'[4]P Distritos'!$D$118</c:f>
              <c:strCache>
                <c:ptCount val="1"/>
                <c:pt idx="0">
                  <c:v>#RIF!</c:v>
                </c:pt>
              </c:strCache>
            </c:strRef>
          </c:tx>
          <c:spPr>
            <a:ln w="19050" cap="rnd">
              <a:noFill/>
              <a:round/>
            </a:ln>
            <a:effectLst/>
          </c:spPr>
          <c:marker>
            <c:symbol val="circle"/>
            <c:size val="5"/>
            <c:spPr>
              <a:solidFill>
                <a:schemeClr val="accent1"/>
              </a:solidFill>
              <a:ln w="9525">
                <a:solidFill>
                  <a:schemeClr val="accent1"/>
                </a:solidFill>
              </a:ln>
              <a:effectLst/>
            </c:spPr>
          </c:marker>
          <c:xVal>
            <c:strRef>
              <c:f>'[4]P Distritos'!$C$119:$C$130</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xVal>
          <c:yVal>
            <c:numRef>
              <c:f>'[4]P Distritos'!$D$119:$D$130</c:f>
              <c:numCache>
                <c:formatCode>General</c:formatCode>
                <c:ptCount val="12"/>
              </c:numCache>
            </c:numRef>
          </c:yVal>
          <c:smooth val="0"/>
          <c:extLst>
            <c:ext xmlns:c16="http://schemas.microsoft.com/office/drawing/2014/chart" uri="{C3380CC4-5D6E-409C-BE32-E72D297353CC}">
              <c16:uniqueId val="{00000000-94C2-A143-A79A-E35A55269FEC}"/>
            </c:ext>
          </c:extLst>
        </c:ser>
        <c:ser>
          <c:idx val="1"/>
          <c:order val="1"/>
          <c:tx>
            <c:strRef>
              <c:f>'[4]P Distritos'!$J$118</c:f>
              <c:strCache>
                <c:ptCount val="1"/>
                <c:pt idx="0">
                  <c:v>#RIF!</c:v>
                </c:pt>
              </c:strCache>
            </c:strRef>
          </c:tx>
          <c:spPr>
            <a:ln w="19050" cap="rnd">
              <a:noFill/>
              <a:round/>
            </a:ln>
            <a:effectLst/>
          </c:spPr>
          <c:marker>
            <c:symbol val="circle"/>
            <c:size val="5"/>
            <c:spPr>
              <a:solidFill>
                <a:schemeClr val="accent2"/>
              </a:solidFill>
              <a:ln w="9525">
                <a:solidFill>
                  <a:schemeClr val="accent2"/>
                </a:solidFill>
              </a:ln>
              <a:effectLst/>
            </c:spPr>
          </c:marker>
          <c:xVal>
            <c:strRef>
              <c:f>'[4]P Distritos'!$C$119:$C$130</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xVal>
          <c:yVal>
            <c:numRef>
              <c:f>'[4]P Distritos'!$J$119:$J$130</c:f>
              <c:numCache>
                <c:formatCode>General</c:formatCode>
                <c:ptCount val="12"/>
              </c:numCache>
            </c:numRef>
          </c:yVal>
          <c:smooth val="0"/>
          <c:extLst>
            <c:ext xmlns:c16="http://schemas.microsoft.com/office/drawing/2014/chart" uri="{C3380CC4-5D6E-409C-BE32-E72D297353CC}">
              <c16:uniqueId val="{00000001-94C2-A143-A79A-E35A55269FEC}"/>
            </c:ext>
          </c:extLst>
        </c:ser>
        <c:dLbls>
          <c:showLegendKey val="0"/>
          <c:showVal val="0"/>
          <c:showCatName val="0"/>
          <c:showSerName val="0"/>
          <c:showPercent val="0"/>
          <c:showBubbleSize val="0"/>
        </c:dLbls>
        <c:axId val="630592240"/>
        <c:axId val="669338720"/>
      </c:scatterChart>
      <c:valAx>
        <c:axId val="630592240"/>
        <c:scaling>
          <c:orientation val="minMax"/>
        </c:scaling>
        <c:delete val="0"/>
        <c:axPos val="b"/>
        <c:majorGridlines>
          <c:spPr>
            <a:ln w="9525" cap="flat" cmpd="sng" algn="ctr">
              <a:solidFill>
                <a:schemeClr val="tx1">
                  <a:lumMod val="15000"/>
                  <a:lumOff val="85000"/>
                </a:schemeClr>
              </a:solidFill>
              <a:round/>
            </a:ln>
            <a:effectLst/>
          </c:spPr>
        </c:majorGridlines>
        <c:numFmt formatCode="_ * #,##0.00_)_ ;_ * \(#,##0.00\)_ ;_ * &quot;-&quot;??_)_ ;_ @_ "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69338720"/>
        <c:crosses val="autoZero"/>
        <c:crossBetween val="midCat"/>
      </c:valAx>
      <c:valAx>
        <c:axId val="669338720"/>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305922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pt-BR"/>
              <a:t>Rendimentos de cereais na província de Manica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barChart>
        <c:barDir val="col"/>
        <c:grouping val="percentStacked"/>
        <c:varyColors val="0"/>
        <c:ser>
          <c:idx val="0"/>
          <c:order val="0"/>
          <c:tx>
            <c:strRef>
              <c:f>'[4]P Distritos'!$C$118</c:f>
              <c:strCache>
                <c:ptCount val="1"/>
                <c:pt idx="0">
                  <c:v>#RIF!</c:v>
                </c:pt>
              </c:strCache>
            </c:strRef>
          </c:tx>
          <c:spPr>
            <a:solidFill>
              <a:schemeClr val="accent1"/>
            </a:solidFill>
            <a:ln>
              <a:noFill/>
            </a:ln>
            <a:effectLst/>
          </c:spPr>
          <c:invertIfNegative val="0"/>
          <c:cat>
            <c:strRef>
              <c:f>'[4]P Distritos'!$B$119:$B$130</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cat>
          <c:val>
            <c:numRef>
              <c:f>'[4]P Distritos'!$C$119:$C$130</c:f>
              <c:numCache>
                <c:formatCode>General</c:formatCode>
                <c:ptCount val="12"/>
              </c:numCache>
            </c:numRef>
          </c:val>
          <c:extLst>
            <c:ext xmlns:c16="http://schemas.microsoft.com/office/drawing/2014/chart" uri="{C3380CC4-5D6E-409C-BE32-E72D297353CC}">
              <c16:uniqueId val="{00000000-5E27-B94B-95A7-6CDFA23E88BB}"/>
            </c:ext>
          </c:extLst>
        </c:ser>
        <c:ser>
          <c:idx val="1"/>
          <c:order val="1"/>
          <c:tx>
            <c:strRef>
              <c:f>'[4]P Distritos'!$D$118</c:f>
              <c:strCache>
                <c:ptCount val="1"/>
                <c:pt idx="0">
                  <c:v>#RIF!</c:v>
                </c:pt>
              </c:strCache>
            </c:strRef>
          </c:tx>
          <c:spPr>
            <a:solidFill>
              <a:schemeClr val="accent2"/>
            </a:solidFill>
            <a:ln>
              <a:noFill/>
            </a:ln>
            <a:effectLst/>
          </c:spPr>
          <c:invertIfNegative val="0"/>
          <c:cat>
            <c:strRef>
              <c:f>'[4]P Distritos'!$B$119:$B$130</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cat>
          <c:val>
            <c:numRef>
              <c:f>'[4]P Distritos'!$D$119:$D$130</c:f>
              <c:numCache>
                <c:formatCode>General</c:formatCode>
                <c:ptCount val="12"/>
              </c:numCache>
            </c:numRef>
          </c:val>
          <c:extLst>
            <c:ext xmlns:c16="http://schemas.microsoft.com/office/drawing/2014/chart" uri="{C3380CC4-5D6E-409C-BE32-E72D297353CC}">
              <c16:uniqueId val="{00000001-5E27-B94B-95A7-6CDFA23E88BB}"/>
            </c:ext>
          </c:extLst>
        </c:ser>
        <c:dLbls>
          <c:showLegendKey val="0"/>
          <c:showVal val="0"/>
          <c:showCatName val="0"/>
          <c:showSerName val="0"/>
          <c:showPercent val="0"/>
          <c:showBubbleSize val="0"/>
        </c:dLbls>
        <c:gapWidth val="150"/>
        <c:overlap val="100"/>
        <c:axId val="680696480"/>
        <c:axId val="680889968"/>
      </c:barChart>
      <c:catAx>
        <c:axId val="680696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0889968"/>
        <c:crosses val="autoZero"/>
        <c:auto val="1"/>
        <c:lblAlgn val="ctr"/>
        <c:lblOffset val="100"/>
        <c:noMultiLvlLbl val="0"/>
      </c:catAx>
      <c:valAx>
        <c:axId val="6808899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06964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pt-BR"/>
              <a:t>Produção e rendimentos de Horticultura em Manica</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pt-PT"/>
        </a:p>
      </c:txPr>
    </c:title>
    <c:autoTitleDeleted val="0"/>
    <c:plotArea>
      <c:layout/>
      <c:barChart>
        <c:barDir val="col"/>
        <c:grouping val="clustered"/>
        <c:varyColors val="0"/>
        <c:ser>
          <c:idx val="0"/>
          <c:order val="0"/>
          <c:tx>
            <c:strRef>
              <c:f>'[4]P Distritos'!$C$134</c:f>
              <c:strCache>
                <c:ptCount val="1"/>
                <c:pt idx="0">
                  <c:v>#RIF!</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invertIfNegative val="0"/>
          <c:cat>
            <c:strRef>
              <c:f>'[4]P Distritos'!$B$135:$B$146</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cat>
          <c:val>
            <c:numRef>
              <c:f>'[4]P Distritos'!$C$135:$C$146</c:f>
              <c:numCache>
                <c:formatCode>General</c:formatCode>
                <c:ptCount val="12"/>
              </c:numCache>
            </c:numRef>
          </c:val>
          <c:extLst>
            <c:ext xmlns:c16="http://schemas.microsoft.com/office/drawing/2014/chart" uri="{C3380CC4-5D6E-409C-BE32-E72D297353CC}">
              <c16:uniqueId val="{00000000-BD6E-F34A-B858-73E1B419F805}"/>
            </c:ext>
          </c:extLst>
        </c:ser>
        <c:dLbls>
          <c:showLegendKey val="0"/>
          <c:showVal val="0"/>
          <c:showCatName val="0"/>
          <c:showSerName val="0"/>
          <c:showPercent val="0"/>
          <c:showBubbleSize val="0"/>
        </c:dLbls>
        <c:gapWidth val="150"/>
        <c:axId val="633007264"/>
        <c:axId val="740120240"/>
      </c:barChart>
      <c:lineChart>
        <c:grouping val="standard"/>
        <c:varyColors val="0"/>
        <c:ser>
          <c:idx val="1"/>
          <c:order val="1"/>
          <c:tx>
            <c:strRef>
              <c:f>'[4]P Distritos'!$D$134</c:f>
              <c:strCache>
                <c:ptCount val="1"/>
                <c:pt idx="0">
                  <c:v>#RIF!</c:v>
                </c:pt>
              </c:strCache>
            </c:strRef>
          </c:tx>
          <c:spPr>
            <a:ln w="31750" cap="rnd">
              <a:solidFill>
                <a:schemeClr val="accent2"/>
              </a:solidFill>
              <a:round/>
            </a:ln>
            <a:effectLst/>
          </c:spPr>
          <c:marker>
            <c:symbol val="none"/>
          </c:marker>
          <c:cat>
            <c:strRef>
              <c:f>'[4]P Distritos'!$B$135:$B$146</c:f>
              <c:strCache>
                <c:ptCount val="12"/>
                <c:pt idx="0">
                  <c:v>#RIF!</c:v>
                </c:pt>
                <c:pt idx="1">
                  <c:v>#RIF!</c:v>
                </c:pt>
                <c:pt idx="2">
                  <c:v>#RIF!</c:v>
                </c:pt>
                <c:pt idx="3">
                  <c:v>#RIF!</c:v>
                </c:pt>
                <c:pt idx="4">
                  <c:v>#RIF!</c:v>
                </c:pt>
                <c:pt idx="5">
                  <c:v>#RIF!</c:v>
                </c:pt>
                <c:pt idx="6">
                  <c:v>#RIF!</c:v>
                </c:pt>
                <c:pt idx="7">
                  <c:v>#RIF!</c:v>
                </c:pt>
                <c:pt idx="8">
                  <c:v>#RIF!</c:v>
                </c:pt>
                <c:pt idx="9">
                  <c:v>#RIF!</c:v>
                </c:pt>
                <c:pt idx="10">
                  <c:v>#RIF!</c:v>
                </c:pt>
                <c:pt idx="11">
                  <c:v>#RIF!</c:v>
                </c:pt>
              </c:strCache>
            </c:strRef>
          </c:cat>
          <c:val>
            <c:numRef>
              <c:f>'[4]P Distritos'!$D$135:$D$146</c:f>
              <c:numCache>
                <c:formatCode>General</c:formatCode>
                <c:ptCount val="12"/>
              </c:numCache>
            </c:numRef>
          </c:val>
          <c:smooth val="0"/>
          <c:extLst>
            <c:ext xmlns:c16="http://schemas.microsoft.com/office/drawing/2014/chart" uri="{C3380CC4-5D6E-409C-BE32-E72D297353CC}">
              <c16:uniqueId val="{00000001-BD6E-F34A-B858-73E1B419F805}"/>
            </c:ext>
          </c:extLst>
        </c:ser>
        <c:dLbls>
          <c:showLegendKey val="0"/>
          <c:showVal val="0"/>
          <c:showCatName val="0"/>
          <c:showSerName val="0"/>
          <c:showPercent val="0"/>
          <c:showBubbleSize val="0"/>
        </c:dLbls>
        <c:marker val="1"/>
        <c:smooth val="0"/>
        <c:axId val="686918032"/>
        <c:axId val="678024272"/>
      </c:lineChart>
      <c:catAx>
        <c:axId val="633007264"/>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crossAx val="740120240"/>
        <c:crosses val="autoZero"/>
        <c:auto val="1"/>
        <c:lblAlgn val="ctr"/>
        <c:lblOffset val="100"/>
        <c:noMultiLvlLbl val="0"/>
      </c:catAx>
      <c:valAx>
        <c:axId val="740120240"/>
        <c:scaling>
          <c:orientation val="minMax"/>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crossAx val="633007264"/>
        <c:crosses val="autoZero"/>
        <c:crossBetween val="between"/>
      </c:valAx>
      <c:valAx>
        <c:axId val="678024272"/>
        <c:scaling>
          <c:orientation val="minMax"/>
        </c:scaling>
        <c:delete val="0"/>
        <c:axPos val="r"/>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crossAx val="686918032"/>
        <c:crosses val="max"/>
        <c:crossBetween val="between"/>
      </c:valAx>
      <c:catAx>
        <c:axId val="686918032"/>
        <c:scaling>
          <c:orientation val="minMax"/>
        </c:scaling>
        <c:delete val="1"/>
        <c:axPos val="b"/>
        <c:numFmt formatCode="General" sourceLinked="1"/>
        <c:majorTickMark val="none"/>
        <c:minorTickMark val="none"/>
        <c:tickLblPos val="nextTo"/>
        <c:crossAx val="67802427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pt-PT"/>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 Soy Production (Ton) 2019-20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barChart>
        <c:barDir val="bar"/>
        <c:grouping val="clustered"/>
        <c:varyColors val="0"/>
        <c:ser>
          <c:idx val="0"/>
          <c:order val="0"/>
          <c:tx>
            <c:strRef>
              <c:f>'[4]P Distritos'!$D$80</c:f>
              <c:strCache>
                <c:ptCount val="1"/>
                <c:pt idx="0">
                  <c:v>#RIF!</c:v>
                </c:pt>
              </c:strCache>
            </c:strRef>
          </c:tx>
          <c:spPr>
            <a:solidFill>
              <a:schemeClr val="accent1"/>
            </a:solidFill>
            <a:ln>
              <a:noFill/>
            </a:ln>
            <a:effectLst/>
          </c:spPr>
          <c:invertIfNegative val="0"/>
          <c:cat>
            <c:multiLvlStrRef>
              <c:f>'[4]P Distritos'!$B$81:$C$93</c:f>
              <c:multiLvlStrCache>
                <c:ptCount val="13"/>
                <c:lvl>
                  <c:pt idx="0">
                    <c:v>#RIF!</c:v>
                  </c:pt>
                  <c:pt idx="1">
                    <c:v>#RIF!</c:v>
                  </c:pt>
                  <c:pt idx="2">
                    <c:v>#RIF!</c:v>
                  </c:pt>
                  <c:pt idx="3">
                    <c:v>#RIF!</c:v>
                  </c:pt>
                  <c:pt idx="4">
                    <c:v>#RIF!</c:v>
                  </c:pt>
                  <c:pt idx="5">
                    <c:v>#RIF!</c:v>
                  </c:pt>
                  <c:pt idx="6">
                    <c:v>#RIF!</c:v>
                  </c:pt>
                  <c:pt idx="7">
                    <c:v>#RIF!</c:v>
                  </c:pt>
                  <c:pt idx="8">
                    <c:v>#RIF!</c:v>
                  </c:pt>
                  <c:pt idx="9">
                    <c:v>#RIF!</c:v>
                  </c:pt>
                  <c:pt idx="10">
                    <c:v>#RIF!</c:v>
                  </c:pt>
                  <c:pt idx="11">
                    <c:v>#RIF!</c:v>
                  </c:pt>
                  <c:pt idx="12">
                    <c:v>#RIF!</c:v>
                  </c:pt>
                </c:lvl>
                <c:lvl>
                  <c:pt idx="0">
                    <c:v>#RIF!</c:v>
                  </c:pt>
                  <c:pt idx="1">
                    <c:v>#RIF!</c:v>
                  </c:pt>
                  <c:pt idx="2">
                    <c:v>#RIF!</c:v>
                  </c:pt>
                  <c:pt idx="3">
                    <c:v>#RIF!</c:v>
                  </c:pt>
                  <c:pt idx="4">
                    <c:v>#RIF!</c:v>
                  </c:pt>
                  <c:pt idx="5">
                    <c:v>#RIF!</c:v>
                  </c:pt>
                  <c:pt idx="6">
                    <c:v>#RIF!</c:v>
                  </c:pt>
                  <c:pt idx="7">
                    <c:v>#RIF!</c:v>
                  </c:pt>
                  <c:pt idx="8">
                    <c:v>#RIF!</c:v>
                  </c:pt>
                  <c:pt idx="9">
                    <c:v>#RIF!</c:v>
                  </c:pt>
                  <c:pt idx="10">
                    <c:v>#RIF!</c:v>
                  </c:pt>
                  <c:pt idx="11">
                    <c:v>#RIF!</c:v>
                  </c:pt>
                  <c:pt idx="12">
                    <c:v>#RIF!</c:v>
                  </c:pt>
                </c:lvl>
              </c:multiLvlStrCache>
            </c:multiLvlStrRef>
          </c:cat>
          <c:val>
            <c:numRef>
              <c:f>'[4]P Distritos'!$D$81:$D$93</c:f>
              <c:numCache>
                <c:formatCode>General</c:formatCode>
                <c:ptCount val="13"/>
              </c:numCache>
            </c:numRef>
          </c:val>
          <c:extLst>
            <c:ext xmlns:c16="http://schemas.microsoft.com/office/drawing/2014/chart" uri="{C3380CC4-5D6E-409C-BE32-E72D297353CC}">
              <c16:uniqueId val="{00000000-7244-7949-A9D0-000238E84F73}"/>
            </c:ext>
          </c:extLst>
        </c:ser>
        <c:dLbls>
          <c:showLegendKey val="0"/>
          <c:showVal val="0"/>
          <c:showCatName val="0"/>
          <c:showSerName val="0"/>
          <c:showPercent val="0"/>
          <c:showBubbleSize val="0"/>
        </c:dLbls>
        <c:gapWidth val="182"/>
        <c:axId val="753317088"/>
        <c:axId val="739756672"/>
      </c:barChart>
      <c:catAx>
        <c:axId val="753317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39756672"/>
        <c:crosses val="autoZero"/>
        <c:auto val="1"/>
        <c:lblAlgn val="ctr"/>
        <c:lblOffset val="100"/>
        <c:noMultiLvlLbl val="0"/>
      </c:catAx>
      <c:valAx>
        <c:axId val="73975667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533170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pieChart>
        <c:varyColors val="1"/>
        <c:ser>
          <c:idx val="0"/>
          <c:order val="0"/>
          <c:tx>
            <c:strRef>
              <c:f>'[4]P Distritos'!$D$80</c:f>
              <c:strCache>
                <c:ptCount val="1"/>
                <c:pt idx="0">
                  <c:v>#RIF!</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E70-406B-AA28-D2BD4471F61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E70-406B-AA28-D2BD4471F61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E70-406B-AA28-D2BD4471F61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E70-406B-AA28-D2BD4471F61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E70-406B-AA28-D2BD4471F61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E70-406B-AA28-D2BD4471F61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E70-406B-AA28-D2BD4471F61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E70-406B-AA28-D2BD4471F61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E70-406B-AA28-D2BD4471F61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E70-406B-AA28-D2BD4471F61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2E70-406B-AA28-D2BD4471F61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2E70-406B-AA28-D2BD4471F618}"/>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2E70-406B-AA28-D2BD4471F618}"/>
              </c:ext>
            </c:extLst>
          </c:dPt>
          <c:cat>
            <c:multiLvlStrRef>
              <c:f>'[4]P Distritos'!$B$81:$C$93</c:f>
              <c:multiLvlStrCache>
                <c:ptCount val="13"/>
                <c:lvl>
                  <c:pt idx="0">
                    <c:v>#RIF!</c:v>
                  </c:pt>
                  <c:pt idx="1">
                    <c:v>#RIF!</c:v>
                  </c:pt>
                  <c:pt idx="2">
                    <c:v>#RIF!</c:v>
                  </c:pt>
                  <c:pt idx="3">
                    <c:v>#RIF!</c:v>
                  </c:pt>
                  <c:pt idx="4">
                    <c:v>#RIF!</c:v>
                  </c:pt>
                  <c:pt idx="5">
                    <c:v>#RIF!</c:v>
                  </c:pt>
                  <c:pt idx="6">
                    <c:v>#RIF!</c:v>
                  </c:pt>
                  <c:pt idx="7">
                    <c:v>#RIF!</c:v>
                  </c:pt>
                  <c:pt idx="8">
                    <c:v>#RIF!</c:v>
                  </c:pt>
                  <c:pt idx="9">
                    <c:v>#RIF!</c:v>
                  </c:pt>
                  <c:pt idx="10">
                    <c:v>#RIF!</c:v>
                  </c:pt>
                  <c:pt idx="11">
                    <c:v>#RIF!</c:v>
                  </c:pt>
                  <c:pt idx="12">
                    <c:v>#RIF!</c:v>
                  </c:pt>
                </c:lvl>
                <c:lvl>
                  <c:pt idx="0">
                    <c:v>#RIF!</c:v>
                  </c:pt>
                  <c:pt idx="1">
                    <c:v>#RIF!</c:v>
                  </c:pt>
                  <c:pt idx="2">
                    <c:v>#RIF!</c:v>
                  </c:pt>
                  <c:pt idx="3">
                    <c:v>#RIF!</c:v>
                  </c:pt>
                  <c:pt idx="4">
                    <c:v>#RIF!</c:v>
                  </c:pt>
                  <c:pt idx="5">
                    <c:v>#RIF!</c:v>
                  </c:pt>
                  <c:pt idx="6">
                    <c:v>#RIF!</c:v>
                  </c:pt>
                  <c:pt idx="7">
                    <c:v>#RIF!</c:v>
                  </c:pt>
                  <c:pt idx="8">
                    <c:v>#RIF!</c:v>
                  </c:pt>
                  <c:pt idx="9">
                    <c:v>#RIF!</c:v>
                  </c:pt>
                  <c:pt idx="10">
                    <c:v>#RIF!</c:v>
                  </c:pt>
                  <c:pt idx="11">
                    <c:v>#RIF!</c:v>
                  </c:pt>
                  <c:pt idx="12">
                    <c:v>#RIF!</c:v>
                  </c:pt>
                </c:lvl>
              </c:multiLvlStrCache>
            </c:multiLvlStrRef>
          </c:cat>
          <c:val>
            <c:numRef>
              <c:f>'[4]P Distritos'!$D$81:$D$93</c:f>
              <c:numCache>
                <c:formatCode>General</c:formatCode>
                <c:ptCount val="13"/>
              </c:numCache>
            </c:numRef>
          </c:val>
          <c:extLst>
            <c:ext xmlns:c16="http://schemas.microsoft.com/office/drawing/2014/chart" uri="{C3380CC4-5D6E-409C-BE32-E72D297353CC}">
              <c16:uniqueId val="{00000000-00C6-9944-949A-377474E1EEB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r>
              <a:rPr lang="en-US"/>
              <a:t>Reno Potato</a:t>
            </a:r>
          </a:p>
        </c:rich>
      </c:tx>
      <c:overlay val="0"/>
      <c:spPr>
        <a:noFill/>
        <a:ln>
          <a:noFill/>
        </a:ln>
        <a:effectLst/>
      </c:spPr>
      <c:txPr>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endParaRPr lang="pt-PT"/>
        </a:p>
      </c:txPr>
    </c:title>
    <c:autoTitleDeleted val="0"/>
    <c:plotArea>
      <c:layout/>
      <c:barChart>
        <c:barDir val="bar"/>
        <c:grouping val="clustered"/>
        <c:varyColors val="0"/>
        <c:ser>
          <c:idx val="0"/>
          <c:order val="0"/>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10800000" scaled="1"/>
              <a:tileRect/>
            </a:gradFill>
            <a:ln>
              <a:noFill/>
            </a:ln>
            <a:effectLst/>
          </c:spPr>
          <c:invertIfNegative val="0"/>
          <c:cat>
            <c:strRef>
              <c:f>'[4]P Distritos'!$C$67:$C$74</c:f>
              <c:strCache>
                <c:ptCount val="8"/>
                <c:pt idx="0">
                  <c:v>#RIF!</c:v>
                </c:pt>
                <c:pt idx="1">
                  <c:v>#RIF!</c:v>
                </c:pt>
                <c:pt idx="2">
                  <c:v>#RIF!</c:v>
                </c:pt>
                <c:pt idx="3">
                  <c:v>#RIF!</c:v>
                </c:pt>
                <c:pt idx="4">
                  <c:v>#RIF!</c:v>
                </c:pt>
                <c:pt idx="5">
                  <c:v>#RIF!</c:v>
                </c:pt>
                <c:pt idx="6">
                  <c:v>#RIF!</c:v>
                </c:pt>
                <c:pt idx="7">
                  <c:v>#RIF!</c:v>
                </c:pt>
              </c:strCache>
            </c:strRef>
          </c:cat>
          <c:val>
            <c:numRef>
              <c:f>'[4]P Distritos'!$D$67:$D$74</c:f>
              <c:numCache>
                <c:formatCode>General</c:formatCode>
                <c:ptCount val="8"/>
              </c:numCache>
            </c:numRef>
          </c:val>
          <c:extLst>
            <c:ext xmlns:c16="http://schemas.microsoft.com/office/drawing/2014/chart" uri="{C3380CC4-5D6E-409C-BE32-E72D297353CC}">
              <c16:uniqueId val="{00000000-80F5-BE46-A2C7-9D8EABF02B06}"/>
            </c:ext>
          </c:extLst>
        </c:ser>
        <c:dLbls>
          <c:showLegendKey val="0"/>
          <c:showVal val="0"/>
          <c:showCatName val="0"/>
          <c:showSerName val="0"/>
          <c:showPercent val="0"/>
          <c:showBubbleSize val="0"/>
        </c:dLbls>
        <c:gapWidth val="326"/>
        <c:overlap val="-58"/>
        <c:axId val="687601472"/>
        <c:axId val="687603200"/>
      </c:barChart>
      <c:catAx>
        <c:axId val="687601472"/>
        <c:scaling>
          <c:orientation val="minMax"/>
        </c:scaling>
        <c:delete val="0"/>
        <c:axPos val="l"/>
        <c:numFmt formatCode="General" sourceLinked="1"/>
        <c:majorTickMark val="none"/>
        <c:minorTickMark val="none"/>
        <c:tickLblPos val="nextTo"/>
        <c:spPr>
          <a:noFill/>
          <a:ln w="19050" cap="flat" cmpd="sng" algn="ctr">
            <a:solidFill>
              <a:schemeClr val="tx1">
                <a:lumMod val="15000"/>
                <a:lumOff val="85000"/>
              </a:schemeClr>
            </a:solidFill>
            <a:round/>
            <a:headEnd type="none" w="sm" len="sm"/>
            <a:tailEnd type="none" w="sm" len="sm"/>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7603200"/>
        <c:crosses val="autoZero"/>
        <c:auto val="1"/>
        <c:lblAlgn val="ctr"/>
        <c:lblOffset val="100"/>
        <c:noMultiLvlLbl val="0"/>
      </c:catAx>
      <c:valAx>
        <c:axId val="687603200"/>
        <c:scaling>
          <c:orientation val="minMax"/>
        </c:scaling>
        <c:delete val="0"/>
        <c:axPos val="b"/>
        <c:majorGridlines>
          <c:spPr>
            <a:ln w="9525" cap="flat" cmpd="sng" algn="ctr">
              <a:gradFill>
                <a:gsLst>
                  <a:gs pos="99000">
                    <a:schemeClr val="tx1">
                      <a:lumMod val="25000"/>
                      <a:lumOff val="75000"/>
                    </a:schemeClr>
                  </a:gs>
                  <a:gs pos="0">
                    <a:schemeClr val="tx1">
                      <a:lumMod val="15000"/>
                      <a:lumOff val="85000"/>
                    </a:schemeClr>
                  </a:gs>
                </a:gsLst>
                <a:lin ang="5400000" scaled="0"/>
              </a:gra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8760147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pt-BR"/>
              <a:t>Couve vermelha </a:t>
            </a:r>
          </a:p>
        </c:rich>
      </c:tx>
      <c:overlay val="0"/>
      <c:spPr>
        <a:noFill/>
        <a:ln>
          <a:noFill/>
        </a:ln>
        <a:effectLst/>
      </c:spPr>
      <c:txPr>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endParaRPr lang="pt-PT"/>
        </a:p>
      </c:txPr>
    </c:title>
    <c:autoTitleDeleted val="0"/>
    <c:plotArea>
      <c:layout/>
      <c:pieChart>
        <c:varyColors val="1"/>
        <c:ser>
          <c:idx val="0"/>
          <c:order val="0"/>
          <c:dPt>
            <c:idx val="0"/>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5D1B-40E9-AF46-690DBFBB130A}"/>
              </c:ext>
            </c:extLst>
          </c:dPt>
          <c:dPt>
            <c:idx val="1"/>
            <c:bubble3D val="0"/>
            <c:spPr>
              <a:solidFill>
                <a:schemeClr val="accent4"/>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5D1B-40E9-AF46-690DBFBB130A}"/>
              </c:ext>
            </c:extLst>
          </c:dPt>
          <c:dPt>
            <c:idx val="2"/>
            <c:bubble3D val="0"/>
            <c:spPr>
              <a:solidFill>
                <a:schemeClr val="accent6"/>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5D1B-40E9-AF46-690DBFBB130A}"/>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pt-PT"/>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'[4]P Distritos'!$C$60:$C$62</c:f>
              <c:strCache>
                <c:ptCount val="3"/>
                <c:pt idx="0">
                  <c:v>#RIF!</c:v>
                </c:pt>
                <c:pt idx="1">
                  <c:v>#RIF!</c:v>
                </c:pt>
                <c:pt idx="2">
                  <c:v>#RIF!</c:v>
                </c:pt>
              </c:strCache>
            </c:strRef>
          </c:cat>
          <c:val>
            <c:numRef>
              <c:f>'[4]P Distritos'!$D$60:$D$62</c:f>
              <c:numCache>
                <c:formatCode>General</c:formatCode>
                <c:ptCount val="3"/>
              </c:numCache>
            </c:numRef>
          </c:val>
          <c:extLst>
            <c:ext xmlns:c16="http://schemas.microsoft.com/office/drawing/2014/chart" uri="{C3380CC4-5D6E-409C-BE32-E72D297353CC}">
              <c16:uniqueId val="{00000000-298C-3B44-83BC-E1FC53611F65}"/>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pt-PT"/>
        </a:p>
      </c:txPr>
    </c:legend>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Kale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pt-PT"/>
        </a:p>
      </c:txPr>
    </c:title>
    <c:autoTitleDeleted val="0"/>
    <c:plotArea>
      <c:layout/>
      <c:lineChart>
        <c:grouping val="standard"/>
        <c:varyColors val="0"/>
        <c:ser>
          <c:idx val="0"/>
          <c:order val="0"/>
          <c:spPr>
            <a:ln w="28575" cap="rnd">
              <a:solidFill>
                <a:schemeClr val="accent1"/>
              </a:solidFill>
              <a:round/>
            </a:ln>
            <a:effectLst/>
          </c:spPr>
          <c:marker>
            <c:symbol val="none"/>
          </c:marker>
          <c:cat>
            <c:strRef>
              <c:f>'[4]P Distritos'!$C$55:$C$57</c:f>
              <c:strCache>
                <c:ptCount val="3"/>
                <c:pt idx="0">
                  <c:v>#RIF!</c:v>
                </c:pt>
                <c:pt idx="1">
                  <c:v>#RIF!</c:v>
                </c:pt>
                <c:pt idx="2">
                  <c:v>#RIF!</c:v>
                </c:pt>
              </c:strCache>
            </c:strRef>
          </c:cat>
          <c:val>
            <c:numRef>
              <c:f>'[4]P Distritos'!$D$55:$D$57</c:f>
              <c:numCache>
                <c:formatCode>General</c:formatCode>
                <c:ptCount val="3"/>
              </c:numCache>
            </c:numRef>
          </c:val>
          <c:smooth val="0"/>
          <c:extLst>
            <c:ext xmlns:c16="http://schemas.microsoft.com/office/drawing/2014/chart" uri="{C3380CC4-5D6E-409C-BE32-E72D297353CC}">
              <c16:uniqueId val="{00000000-C25B-BA4C-AC8C-D2F2A3D07ED0}"/>
            </c:ext>
          </c:extLst>
        </c:ser>
        <c:dLbls>
          <c:showLegendKey val="0"/>
          <c:showVal val="0"/>
          <c:showCatName val="0"/>
          <c:showSerName val="0"/>
          <c:showPercent val="0"/>
          <c:showBubbleSize val="0"/>
        </c:dLbls>
        <c:smooth val="0"/>
        <c:axId val="753756160"/>
        <c:axId val="632740624"/>
      </c:lineChart>
      <c:catAx>
        <c:axId val="753756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632740624"/>
        <c:crosses val="autoZero"/>
        <c:auto val="1"/>
        <c:lblAlgn val="ctr"/>
        <c:lblOffset val="100"/>
        <c:noMultiLvlLbl val="0"/>
      </c:catAx>
      <c:valAx>
        <c:axId val="63274062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PT"/>
          </a:p>
        </c:txPr>
        <c:crossAx val="75375616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PT"/>
    </a:p>
  </c:txPr>
  <c:printSettings>
    <c:headerFooter/>
    <c:pageMargins b="0.78740157499999996" l="0.511811024" r="0.511811024" t="0.78740157499999996" header="0.31496062000000002" footer="0.3149606200000000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title pos="t" align="ctr" overlay="0">
      <cx:tx>
        <cx:txData>
          <cx:v>	Bananas</cx:v>
        </cx:txData>
      </cx:tx>
      <cx:txPr>
        <a:bodyPr spcFirstLastPara="1" vertOverflow="ellipsis" horzOverflow="overflow" wrap="square" lIns="0" tIns="0" rIns="0" bIns="0" anchor="ctr" anchorCtr="1"/>
        <a:lstStyle/>
        <a:p>
          <a:pPr algn="ctr" rtl="0">
            <a:defRPr/>
          </a:pPr>
          <a:r>
            <a:rPr lang="pt-BR" sz="1400" b="0" i="0" u="none" strike="noStrike" baseline="0">
              <a:solidFill>
                <a:sysClr val="windowText" lastClr="000000">
                  <a:lumMod val="65000"/>
                  <a:lumOff val="35000"/>
                </a:sysClr>
              </a:solidFill>
              <a:latin typeface="Calibri" panose="020F0502020204030204"/>
            </a:rPr>
            <a:t>	Bananas</a:t>
          </a:r>
        </a:p>
      </cx:txPr>
    </cx:title>
    <cx:plotArea>
      <cx:plotAreaRegion>
        <cx:series layoutId="clusteredColumn" uniqueId="{03F1C67E-8C32-B84C-83CD-5C69006798BE}">
          <cx:dataId val="0"/>
          <cx:layoutPr>
            <cx:aggregation/>
          </cx:layoutPr>
          <cx:axisId val="1"/>
        </cx:series>
        <cx:series layoutId="paretoLine" ownerIdx="0" uniqueId="{7274BD76-7E36-E145-860A-C1C438EC2FC7}">
          <cx:axisId val="2"/>
        </cx:series>
      </cx:plotAreaRegion>
      <cx:axis id="0">
        <cx:catScaling gapWidth="0"/>
        <cx:tickLabels/>
        <cx:txPr>
          <a:bodyPr vertOverflow="overflow" horzOverflow="overflow" wrap="square" lIns="0" tIns="0" rIns="0" bIns="0"/>
          <a:lstStyle/>
          <a:p>
            <a:pPr algn="ctr" rtl="0">
              <a:defRPr sz="1200" b="0" i="0">
                <a:solidFill>
                  <a:srgbClr val="000000"/>
                </a:solidFill>
                <a:latin typeface="Calibri" panose="020F0502020204030204" pitchFamily="34" charset="0"/>
                <a:ea typeface="Calibri" panose="020F0502020204030204" pitchFamily="34" charset="0"/>
                <a:cs typeface="Calibri" panose="020F0502020204030204" pitchFamily="34" charset="0"/>
              </a:defRPr>
            </a:pPr>
            <a:endParaRPr/>
          </a:p>
        </cx:txPr>
      </cx:axis>
      <cx:axis id="1">
        <cx:valScaling/>
        <cx:majorGridlines/>
        <cx:tickLabels/>
        <cx:txPr>
          <a:bodyPr vertOverflow="overflow" horzOverflow="overflow" wrap="square" lIns="0" tIns="0" rIns="0" bIns="0"/>
          <a:lstStyle/>
          <a:p>
            <a:pPr algn="ctr" rtl="0">
              <a:defRPr sz="1200" b="0" i="0">
                <a:solidFill>
                  <a:srgbClr val="000000"/>
                </a:solidFill>
                <a:latin typeface="Calibri" panose="020F0502020204030204" pitchFamily="34" charset="0"/>
                <a:ea typeface="Calibri" panose="020F0502020204030204" pitchFamily="34" charset="0"/>
                <a:cs typeface="Calibri" panose="020F0502020204030204" pitchFamily="34" charset="0"/>
              </a:defRPr>
            </a:pPr>
            <a:endParaRPr/>
          </a:p>
        </cx:txPr>
      </cx:axis>
      <cx:axis id="2">
        <cx:valScaling max="1" min="0"/>
        <cx:units unit="percentage"/>
        <cx:tickLabels/>
        <cx:txPr>
          <a:bodyPr vertOverflow="overflow" horzOverflow="overflow" wrap="square" lIns="0" tIns="0" rIns="0" bIns="0"/>
          <a:lstStyle/>
          <a:p>
            <a:pPr algn="ctr" rtl="0">
              <a:defRPr sz="1200" b="0" i="0">
                <a:solidFill>
                  <a:srgbClr val="000000"/>
                </a:solidFill>
                <a:latin typeface="Calibri" panose="020F0502020204030204" pitchFamily="34" charset="0"/>
                <a:ea typeface="Calibri" panose="020F0502020204030204" pitchFamily="34" charset="0"/>
                <a:cs typeface="Calibri" panose="020F0502020204030204" pitchFamily="34" charset="0"/>
              </a:defRPr>
            </a:pPr>
            <a:endParaRPr/>
          </a:p>
        </cx:txPr>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0">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11.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1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28">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gradFill>
        <a:gsLst>
          <a:gs pos="100000">
            <a:schemeClr val="dk1">
              <a:lumMod val="95000"/>
              <a:lumOff val="5000"/>
            </a:schemeClr>
          </a:gs>
          <a:gs pos="0">
            <a:schemeClr val="dk1">
              <a:lumMod val="75000"/>
              <a:lumOff val="25000"/>
            </a:schemeClr>
          </a:gs>
        </a:gsLst>
        <a:path path="circle">
          <a:fillToRect l="50000" t="50000" r="50000" b="50000"/>
        </a:path>
      </a:gradFill>
      <a:ln w="9525">
        <a:solidFill>
          <a:schemeClr val="dk1">
            <a:lumMod val="75000"/>
            <a:lumOff val="25000"/>
          </a:schemeClr>
        </a:solidFill>
      </a:ln>
    </cs:spPr>
  </cs:downBar>
  <cs:dropLine>
    <cs:lnRef idx="0"/>
    <cs:fillRef idx="0"/>
    <cs:effectRef idx="0"/>
    <cs:fontRef idx="minor">
      <a:schemeClr val="tx1"/>
    </cs:fontRef>
    <cs:spPr>
      <a:ln w="9525" cap="flat" cmpd="sng" algn="ctr">
        <a:solidFill>
          <a:schemeClr val="lt1"/>
        </a:solidFill>
        <a:round/>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lt1">
            <a:lumMod val="95000"/>
            <a:alpha val="10000"/>
          </a:schemeClr>
        </a:solidFill>
        <a:round/>
      </a:ln>
    </cs:spPr>
  </cs:gridlineMajor>
  <cs:gridlineMinor>
    <cs:lnRef idx="0"/>
    <cs:fillRef idx="0"/>
    <cs:effectRef idx="0"/>
    <cs:fontRef idx="minor">
      <a:schemeClr val="tx1"/>
    </cs:fontRef>
    <cs:spPr>
      <a:ln>
        <a:solidFill>
          <a:schemeClr val="lt1">
            <a:lumMod val="95000"/>
            <a:alpha val="5000"/>
          </a:schemeClr>
        </a:solidFill>
      </a:ln>
    </cs:spPr>
  </cs:gridlineMinor>
  <cs:hiLoLine>
    <cs:lnRef idx="0"/>
    <cs:fillRef idx="0"/>
    <cs:effectRef idx="0"/>
    <cs:fontRef idx="minor">
      <a:schemeClr val="tx1"/>
    </cs:fontRef>
    <cs:spPr>
      <a:ln w="9525" cap="flat" cmpd="sng" algn="ctr">
        <a:solidFill>
          <a:schemeClr val="lt1"/>
        </a:solidFill>
        <a:round/>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a:ln w="12700" cap="flat" cmpd="sng" algn="ctr">
        <a:solidFill>
          <a:schemeClr val="lt1">
            <a:lumMod val="95000"/>
            <a:alpha val="54000"/>
          </a:schemeClr>
        </a:solidFill>
        <a:round/>
      </a:ln>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gradFill>
        <a:gsLst>
          <a:gs pos="100000">
            <a:schemeClr val="lt1">
              <a:lumMod val="85000"/>
            </a:schemeClr>
          </a:gs>
          <a:gs pos="0">
            <a:schemeClr val="lt1"/>
          </a:gs>
        </a:gsLst>
        <a:path path="circle">
          <a:fillToRect l="50000" t="50000" r="50000" b="50000"/>
        </a:path>
      </a:gradFill>
      <a:ln w="9525" cap="flat" cmpd="sng" algn="ctr">
        <a:solidFill>
          <a:schemeClr val="lt1"/>
        </a:solidFill>
        <a:round/>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16.xml><?xml version="1.0" encoding="utf-8"?>
<cs:chartStyle xmlns:cs="http://schemas.microsoft.com/office/drawing/2012/chartStyle" xmlns:a="http://schemas.openxmlformats.org/drawingml/2006/main" id="261">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defRPr sz="900" kern="1200"/>
  </cs:categoryAxis>
  <cs:chartArea>
    <cs:lnRef idx="0"/>
    <cs:fillRef idx="0"/>
    <cs:effectRef idx="0"/>
    <cs:fontRef idx="minor">
      <a:schemeClr val="dk1"/>
    </cs:fontRef>
    <cs:spPr>
      <a:pattFill prst="dkDnDiag">
        <a:fgClr>
          <a:schemeClr val="lt1">
            <a:lumMod val="95000"/>
          </a:schemeClr>
        </a:fgClr>
        <a:bgClr>
          <a:schemeClr val="lt1"/>
        </a:bgClr>
      </a:pattFill>
      <a:ln w="9525" cap="flat" cmpd="sng" algn="ctr">
        <a:solidFill>
          <a:schemeClr val="dk1">
            <a:lumMod val="15000"/>
            <a:lumOff val="8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dk1">
        <a:lumMod val="65000"/>
        <a:lumOff val="35000"/>
      </a:schemeClr>
    </cs:fontRef>
    <cs:spPr>
      <a:solidFill>
        <a:schemeClr val="lt1">
          <a:alpha val="75000"/>
        </a:schemeClr>
      </a:solidFill>
      <a:ln w="9525">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317500" algn="ctr" rotWithShape="0">
          <a:prstClr val="black">
            <a:alpha val="25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20000"/>
          </a:prstClr>
        </a:outerShdw>
      </a:effectLst>
      <a:scene3d>
        <a:camera prst="orthographicFront"/>
        <a:lightRig rig="threePt" dir="t"/>
      </a:scene3d>
      <a:sp3d prstMaterial="matte"/>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noFill/>
      <a:ln w="9525" cap="flat" cmpd="sng" algn="ctr">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flat" cmpd="sng" algn="ctr">
        <a:solidFill>
          <a:schemeClr val="dk1">
            <a:lumMod val="65000"/>
            <a:lumOff val="35000"/>
          </a:schemeClr>
        </a:solidFill>
        <a:round/>
      </a:ln>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65000"/>
            <a:lumOff val="35000"/>
          </a:schemeClr>
        </a:solidFill>
        <a:round/>
      </a:ln>
    </cs:spPr>
  </cs:errorBar>
  <cs:floor>
    <cs:lnRef idx="0"/>
    <cs:fillRef idx="0"/>
    <cs:effectRef idx="0"/>
    <cs:fontRef idx="minor">
      <a:schemeClr val="dk1"/>
    </cs:fontRef>
    <cs:spPr>
      <a:noFill/>
      <a:ln>
        <a:noFill/>
      </a:ln>
    </cs:spPr>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flat" cmpd="sng" algn="ctr">
        <a:solidFill>
          <a:schemeClr val="dk1">
            <a:lumMod val="50000"/>
            <a:lumOff val="50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78000"/>
        </a:schemeClr>
      </a:solidFill>
    </cs:spPr>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dk1">
        <a:lumMod val="65000"/>
        <a:lumOff val="35000"/>
      </a:schemeClr>
    </cs:fontRef>
    <cs:defRPr sz="900" kern="1200"/>
  </cs:seriesAxis>
  <cs:seriesLine>
    <cs:lnRef idx="0"/>
    <cs:fillRef idx="0"/>
    <cs:effectRef idx="0"/>
    <cs:fontRef idx="minor">
      <a:schemeClr val="dk1"/>
    </cs:fontRef>
    <cs:spPr>
      <a:ln w="9525" cap="flat" cmpd="sng" algn="ctr">
        <a:solidFill>
          <a:schemeClr val="dk1">
            <a:lumMod val="35000"/>
            <a:lumOff val="65000"/>
          </a:schemeClr>
        </a:solidFill>
        <a:round/>
      </a:ln>
    </cs:spPr>
  </cs:seriesLine>
  <cs:title>
    <cs:lnRef idx="0"/>
    <cs:fillRef idx="0"/>
    <cs:effectRef idx="0"/>
    <cs:fontRef idx="minor">
      <a:schemeClr val="dk1">
        <a:lumMod val="65000"/>
        <a:lumOff val="35000"/>
      </a:schemeClr>
    </cs:fontRef>
    <cs:defRPr sz="1800" b="1" kern="120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a:ln w="9525" cap="flat" cmpd="sng" algn="ctr">
        <a:solidFill>
          <a:schemeClr val="dk1">
            <a:lumMod val="65000"/>
            <a:lumOff val="35000"/>
          </a:schemeClr>
        </a:solidFill>
        <a:round/>
      </a:ln>
    </cs:spPr>
  </cs:upBar>
  <cs:valueAxis>
    <cs:lnRef idx="0"/>
    <cs:fillRef idx="0"/>
    <cs:effectRef idx="0"/>
    <cs:fontRef idx="minor">
      <a:schemeClr val="dk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6">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dk1">
            <a:lumMod val="75000"/>
            <a:lumOff val="25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dk1">
            <a:lumMod val="75000"/>
            <a:lumOff val="25000"/>
          </a:schemeClr>
        </a:solidFill>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3">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9050" cap="flat" cmpd="sng" algn="ctr">
        <a:solidFill>
          <a:schemeClr val="tx1">
            <a:lumMod val="15000"/>
            <a:lumOff val="85000"/>
          </a:schemeClr>
        </a:solidFill>
        <a:round/>
        <a:headEnd type="none" w="sm" len="sm"/>
        <a:tailEnd type="none" w="sm" len="sm"/>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10800000" scaled="1"/>
        <a:tileRect/>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10800000" scaled="1"/>
        <a:tileRect/>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a:gsLst>
          <a:gs pos="0">
            <a:schemeClr val="phClr"/>
          </a:gs>
          <a:gs pos="46000">
            <a:schemeClr val="phClr"/>
          </a:gs>
          <a:gs pos="100000">
            <a:schemeClr val="phClr">
              <a:lumMod val="20000"/>
              <a:lumOff val="80000"/>
              <a:alpha val="0"/>
            </a:schemeClr>
          </a:gs>
        </a:gsLst>
        <a:path path="circle">
          <a:fillToRect l="50000" t="-80000" r="50000" b="180000"/>
        </a:path>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99000">
              <a:schemeClr val="tx1">
                <a:lumMod val="25000"/>
                <a:lumOff val="75000"/>
              </a:schemeClr>
            </a:gs>
            <a:gs pos="0">
              <a:schemeClr val="tx1">
                <a:lumMod val="15000"/>
                <a:lumOff val="8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15000"/>
                <a:lumOff val="85000"/>
              </a:schemeClr>
            </a:gs>
            <a:gs pos="0">
              <a:schemeClr val="tx1">
                <a:lumMod val="5000"/>
                <a:lumOff val="9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2.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1.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microsoft.com/office/2014/relationships/chartEx" Target="../charts/chartEx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9</xdr:col>
      <xdr:colOff>1098550</xdr:colOff>
      <xdr:row>103</xdr:row>
      <xdr:rowOff>44450</xdr:rowOff>
    </xdr:from>
    <xdr:to>
      <xdr:col>14</xdr:col>
      <xdr:colOff>679450</xdr:colOff>
      <xdr:row>115</xdr:row>
      <xdr:rowOff>69850</xdr:rowOff>
    </xdr:to>
    <xdr:graphicFrame macro="">
      <xdr:nvGraphicFramePr>
        <xdr:cNvPr id="4" name="Gráfico 3">
          <a:extLst>
            <a:ext uri="{FF2B5EF4-FFF2-40B4-BE49-F238E27FC236}">
              <a16:creationId xmlns:a16="http://schemas.microsoft.com/office/drawing/2014/main" id="{2D20D886-E7B3-A2D4-28A6-36D64A2999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247650</xdr:colOff>
      <xdr:row>116</xdr:row>
      <xdr:rowOff>171450</xdr:rowOff>
    </xdr:from>
    <xdr:to>
      <xdr:col>15</xdr:col>
      <xdr:colOff>57150</xdr:colOff>
      <xdr:row>130</xdr:row>
      <xdr:rowOff>31750</xdr:rowOff>
    </xdr:to>
    <xdr:graphicFrame macro="">
      <xdr:nvGraphicFramePr>
        <xdr:cNvPr id="5" name="Gráfico 4">
          <a:extLst>
            <a:ext uri="{FF2B5EF4-FFF2-40B4-BE49-F238E27FC236}">
              <a16:creationId xmlns:a16="http://schemas.microsoft.com/office/drawing/2014/main" id="{E489FE4D-CFF0-8DB5-65D4-C8FB9BE4751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158750</xdr:colOff>
      <xdr:row>116</xdr:row>
      <xdr:rowOff>133350</xdr:rowOff>
    </xdr:from>
    <xdr:to>
      <xdr:col>19</xdr:col>
      <xdr:colOff>920750</xdr:colOff>
      <xdr:row>129</xdr:row>
      <xdr:rowOff>209550</xdr:rowOff>
    </xdr:to>
    <xdr:graphicFrame macro="">
      <xdr:nvGraphicFramePr>
        <xdr:cNvPr id="8" name="Gráfico 7">
          <a:extLst>
            <a:ext uri="{FF2B5EF4-FFF2-40B4-BE49-F238E27FC236}">
              <a16:creationId xmlns:a16="http://schemas.microsoft.com/office/drawing/2014/main" id="{51590A49-6163-B3DD-F41E-4AF4A038D4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768350</xdr:colOff>
      <xdr:row>132</xdr:row>
      <xdr:rowOff>12700</xdr:rowOff>
    </xdr:from>
    <xdr:to>
      <xdr:col>15</xdr:col>
      <xdr:colOff>939800</xdr:colOff>
      <xdr:row>146</xdr:row>
      <xdr:rowOff>63500</xdr:rowOff>
    </xdr:to>
    <xdr:graphicFrame macro="">
      <xdr:nvGraphicFramePr>
        <xdr:cNvPr id="12" name="Gráfico 11">
          <a:extLst>
            <a:ext uri="{FF2B5EF4-FFF2-40B4-BE49-F238E27FC236}">
              <a16:creationId xmlns:a16="http://schemas.microsoft.com/office/drawing/2014/main" id="{26A7D398-347F-EF5E-49F0-62FD7D1448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xdr:col>
      <xdr:colOff>438150</xdr:colOff>
      <xdr:row>81</xdr:row>
      <xdr:rowOff>38100</xdr:rowOff>
    </xdr:from>
    <xdr:to>
      <xdr:col>14</xdr:col>
      <xdr:colOff>19050</xdr:colOff>
      <xdr:row>94</xdr:row>
      <xdr:rowOff>127000</xdr:rowOff>
    </xdr:to>
    <xdr:graphicFrame macro="">
      <xdr:nvGraphicFramePr>
        <xdr:cNvPr id="16" name="Gráfico 15">
          <a:extLst>
            <a:ext uri="{FF2B5EF4-FFF2-40B4-BE49-F238E27FC236}">
              <a16:creationId xmlns:a16="http://schemas.microsoft.com/office/drawing/2014/main" id="{05E120D4-3F29-1E95-5B49-DD53C828997E}"/>
            </a:ext>
            <a:ext uri="{147F2762-F138-4A5C-976F-8EAC2B608ADB}">
              <a16:predDERef xmlns:a16="http://schemas.microsoft.com/office/drawing/2014/main" pred="{26A7D398-347F-EF5E-49F0-62FD7D14488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323850</xdr:colOff>
      <xdr:row>81</xdr:row>
      <xdr:rowOff>76200</xdr:rowOff>
    </xdr:from>
    <xdr:to>
      <xdr:col>19</xdr:col>
      <xdr:colOff>233362</xdr:colOff>
      <xdr:row>95</xdr:row>
      <xdr:rowOff>114300</xdr:rowOff>
    </xdr:to>
    <xdr:graphicFrame macro="">
      <xdr:nvGraphicFramePr>
        <xdr:cNvPr id="17" name="Gráfico 16">
          <a:extLst>
            <a:ext uri="{FF2B5EF4-FFF2-40B4-BE49-F238E27FC236}">
              <a16:creationId xmlns:a16="http://schemas.microsoft.com/office/drawing/2014/main" id="{69EF1679-7A12-6238-A31F-A4A50B6D6A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9</xdr:col>
      <xdr:colOff>927100</xdr:colOff>
      <xdr:row>63</xdr:row>
      <xdr:rowOff>25400</xdr:rowOff>
    </xdr:from>
    <xdr:to>
      <xdr:col>14</xdr:col>
      <xdr:colOff>508000</xdr:colOff>
      <xdr:row>77</xdr:row>
      <xdr:rowOff>50800</xdr:rowOff>
    </xdr:to>
    <xdr:graphicFrame macro="">
      <xdr:nvGraphicFramePr>
        <xdr:cNvPr id="20" name="Gráfico 19">
          <a:extLst>
            <a:ext uri="{FF2B5EF4-FFF2-40B4-BE49-F238E27FC236}">
              <a16:creationId xmlns:a16="http://schemas.microsoft.com/office/drawing/2014/main" id="{E79C5993-E807-31F5-13DA-4AA7D3C0193A}"/>
            </a:ext>
            <a:ext uri="{147F2762-F138-4A5C-976F-8EAC2B608ADB}">
              <a16:predDERef xmlns:a16="http://schemas.microsoft.com/office/drawing/2014/main" pred="{69EF1679-7A12-6238-A31F-A4A50B6D6A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11</xdr:col>
      <xdr:colOff>876300</xdr:colOff>
      <xdr:row>49</xdr:row>
      <xdr:rowOff>38100</xdr:rowOff>
    </xdr:from>
    <xdr:to>
      <xdr:col>16</xdr:col>
      <xdr:colOff>685800</xdr:colOff>
      <xdr:row>62</xdr:row>
      <xdr:rowOff>114300</xdr:rowOff>
    </xdr:to>
    <xdr:graphicFrame macro="">
      <xdr:nvGraphicFramePr>
        <xdr:cNvPr id="22" name="Gráfico 21">
          <a:extLst>
            <a:ext uri="{FF2B5EF4-FFF2-40B4-BE49-F238E27FC236}">
              <a16:creationId xmlns:a16="http://schemas.microsoft.com/office/drawing/2014/main" id="{451F233B-3B01-6D02-8396-BFAD306D6D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50800</xdr:colOff>
      <xdr:row>44</xdr:row>
      <xdr:rowOff>190500</xdr:rowOff>
    </xdr:from>
    <xdr:to>
      <xdr:col>21</xdr:col>
      <xdr:colOff>812800</xdr:colOff>
      <xdr:row>58</xdr:row>
      <xdr:rowOff>76200</xdr:rowOff>
    </xdr:to>
    <xdr:graphicFrame macro="">
      <xdr:nvGraphicFramePr>
        <xdr:cNvPr id="23" name="Gráfico 22">
          <a:extLst>
            <a:ext uri="{FF2B5EF4-FFF2-40B4-BE49-F238E27FC236}">
              <a16:creationId xmlns:a16="http://schemas.microsoft.com/office/drawing/2014/main" id="{4F00AF16-97DB-E390-0DF3-8CED00CE6795}"/>
            </a:ext>
            <a:ext uri="{147F2762-F138-4A5C-976F-8EAC2B608ADB}">
              <a16:predDERef xmlns:a16="http://schemas.microsoft.com/office/drawing/2014/main" pred="{451F233B-3B01-6D02-8396-BFAD306D6D7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xdr:col>
      <xdr:colOff>165100</xdr:colOff>
      <xdr:row>39</xdr:row>
      <xdr:rowOff>50800</xdr:rowOff>
    </xdr:from>
    <xdr:to>
      <xdr:col>13</xdr:col>
      <xdr:colOff>698500</xdr:colOff>
      <xdr:row>51</xdr:row>
      <xdr:rowOff>101600</xdr:rowOff>
    </xdr:to>
    <xdr:graphicFrame macro="">
      <xdr:nvGraphicFramePr>
        <xdr:cNvPr id="24" name="Gráfico 23">
          <a:extLst>
            <a:ext uri="{FF2B5EF4-FFF2-40B4-BE49-F238E27FC236}">
              <a16:creationId xmlns:a16="http://schemas.microsoft.com/office/drawing/2014/main" id="{4EE1532F-9527-304B-71A5-E7A97663AB1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9</xdr:col>
      <xdr:colOff>946150</xdr:colOff>
      <xdr:row>24</xdr:row>
      <xdr:rowOff>139700</xdr:rowOff>
    </xdr:from>
    <xdr:to>
      <xdr:col>14</xdr:col>
      <xdr:colOff>527050</xdr:colOff>
      <xdr:row>39</xdr:row>
      <xdr:rowOff>0</xdr:rowOff>
    </xdr:to>
    <mc:AlternateContent xmlns:mc="http://schemas.openxmlformats.org/markup-compatibility/2006">
      <mc:Choice xmlns:cx1="http://schemas.microsoft.com/office/drawing/2015/9/8/chartex" Requires="cx1">
        <xdr:graphicFrame macro="">
          <xdr:nvGraphicFramePr>
            <xdr:cNvPr id="25" name="Gráfico 24">
              <a:extLst>
                <a:ext uri="{FF2B5EF4-FFF2-40B4-BE49-F238E27FC236}">
                  <a16:creationId xmlns:a16="http://schemas.microsoft.com/office/drawing/2014/main" id="{693C14FB-4DEF-472B-5ED4-00133002E33E}"/>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1"/>
            </a:graphicData>
          </a:graphic>
        </xdr:graphicFrame>
      </mc:Choice>
      <mc:Fallback>
        <xdr:sp macro="" textlink="">
          <xdr:nvSpPr>
            <xdr:cNvPr id="0" name=""/>
            <xdr:cNvSpPr>
              <a:spLocks noTextEdit="1"/>
            </xdr:cNvSpPr>
          </xdr:nvSpPr>
          <xdr:spPr>
            <a:xfrm>
              <a:off x="9602470" y="5024120"/>
              <a:ext cx="4267200" cy="2786380"/>
            </a:xfrm>
            <a:prstGeom prst="rect">
              <a:avLst/>
            </a:prstGeom>
            <a:solidFill>
              <a:prstClr val="white"/>
            </a:solidFill>
            <a:ln w="1">
              <a:solidFill>
                <a:prstClr val="green"/>
              </a:solidFill>
            </a:ln>
          </xdr:spPr>
          <xdr:txBody>
            <a:bodyPr vertOverflow="clip" horzOverflow="clip"/>
            <a:lstStyle/>
            <a:p>
              <a:r>
                <a:rPr lang="en-US"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9</xdr:col>
      <xdr:colOff>806450</xdr:colOff>
      <xdr:row>1</xdr:row>
      <xdr:rowOff>177800</xdr:rowOff>
    </xdr:from>
    <xdr:to>
      <xdr:col>14</xdr:col>
      <xdr:colOff>387350</xdr:colOff>
      <xdr:row>14</xdr:row>
      <xdr:rowOff>0</xdr:rowOff>
    </xdr:to>
    <xdr:graphicFrame macro="">
      <xdr:nvGraphicFramePr>
        <xdr:cNvPr id="26" name="Gráfico 25">
          <a:extLst>
            <a:ext uri="{FF2B5EF4-FFF2-40B4-BE49-F238E27FC236}">
              <a16:creationId xmlns:a16="http://schemas.microsoft.com/office/drawing/2014/main" id="{624496A5-26B5-3825-16C0-245F93E3A5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14</xdr:col>
      <xdr:colOff>806450</xdr:colOff>
      <xdr:row>12</xdr:row>
      <xdr:rowOff>139700</xdr:rowOff>
    </xdr:from>
    <xdr:to>
      <xdr:col>19</xdr:col>
      <xdr:colOff>615950</xdr:colOff>
      <xdr:row>25</xdr:row>
      <xdr:rowOff>203200</xdr:rowOff>
    </xdr:to>
    <xdr:graphicFrame macro="">
      <xdr:nvGraphicFramePr>
        <xdr:cNvPr id="27" name="Gráfico 26">
          <a:extLst>
            <a:ext uri="{FF2B5EF4-FFF2-40B4-BE49-F238E27FC236}">
              <a16:creationId xmlns:a16="http://schemas.microsoft.com/office/drawing/2014/main" id="{18081C87-E82B-C8B3-433C-2078EF1015E1}"/>
            </a:ext>
            <a:ext uri="{147F2762-F138-4A5C-976F-8EAC2B608ADB}">
              <a16:predDERef xmlns:a16="http://schemas.microsoft.com/office/drawing/2014/main" pred="{624496A5-26B5-3825-16C0-245F93E3A5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15</xdr:col>
      <xdr:colOff>555625</xdr:colOff>
      <xdr:row>0</xdr:row>
      <xdr:rowOff>112712</xdr:rowOff>
    </xdr:from>
    <xdr:to>
      <xdr:col>20</xdr:col>
      <xdr:colOff>365125</xdr:colOff>
      <xdr:row>12</xdr:row>
      <xdr:rowOff>142874</xdr:rowOff>
    </xdr:to>
    <xdr:graphicFrame macro="">
      <xdr:nvGraphicFramePr>
        <xdr:cNvPr id="28" name="Gráfico 27">
          <a:extLst>
            <a:ext uri="{FF2B5EF4-FFF2-40B4-BE49-F238E27FC236}">
              <a16:creationId xmlns:a16="http://schemas.microsoft.com/office/drawing/2014/main" id="{DACBF446-9E03-A45A-733F-34BB1B5CCFE5}"/>
            </a:ext>
            <a:ext uri="{147F2762-F138-4A5C-976F-8EAC2B608ADB}">
              <a16:predDERef xmlns:a16="http://schemas.microsoft.com/office/drawing/2014/main" pred="{18081C87-E82B-C8B3-433C-2078EF1015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6</xdr:col>
      <xdr:colOff>793750</xdr:colOff>
      <xdr:row>4</xdr:row>
      <xdr:rowOff>50800</xdr:rowOff>
    </xdr:from>
    <xdr:to>
      <xdr:col>14</xdr:col>
      <xdr:colOff>165100</xdr:colOff>
      <xdr:row>27</xdr:row>
      <xdr:rowOff>114300</xdr:rowOff>
    </xdr:to>
    <xdr:graphicFrame macro="">
      <xdr:nvGraphicFramePr>
        <xdr:cNvPr id="6" name="Gráfico 5">
          <a:extLst>
            <a:ext uri="{FF2B5EF4-FFF2-40B4-BE49-F238E27FC236}">
              <a16:creationId xmlns:a16="http://schemas.microsoft.com/office/drawing/2014/main" id="{3534BB53-EF5D-DD7E-1DEB-6391565C00A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228600</xdr:colOff>
      <xdr:row>83</xdr:row>
      <xdr:rowOff>45720</xdr:rowOff>
    </xdr:from>
    <xdr:to>
      <xdr:col>12</xdr:col>
      <xdr:colOff>541020</xdr:colOff>
      <xdr:row>92</xdr:row>
      <xdr:rowOff>182880</xdr:rowOff>
    </xdr:to>
    <xdr:graphicFrame macro="">
      <xdr:nvGraphicFramePr>
        <xdr:cNvPr id="5" name="Gráfico 4">
          <a:extLst>
            <a:ext uri="{FF2B5EF4-FFF2-40B4-BE49-F238E27FC236}">
              <a16:creationId xmlns:a16="http://schemas.microsoft.com/office/drawing/2014/main" id="{63E600B3-594E-B4D7-42D6-D601A60207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11</xdr:col>
      <xdr:colOff>0</xdr:colOff>
      <xdr:row>49</xdr:row>
      <xdr:rowOff>0</xdr:rowOff>
    </xdr:from>
    <xdr:to>
      <xdr:col>16</xdr:col>
      <xdr:colOff>6349</xdr:colOff>
      <xdr:row>63</xdr:row>
      <xdr:rowOff>107950</xdr:rowOff>
    </xdr:to>
    <xdr:pic>
      <xdr:nvPicPr>
        <xdr:cNvPr id="3" name="Imagem 2">
          <a:extLst>
            <a:ext uri="{FF2B5EF4-FFF2-40B4-BE49-F238E27FC236}">
              <a16:creationId xmlns:a16="http://schemas.microsoft.com/office/drawing/2014/main" id="{70C13CD2-3921-7061-FACB-290AF01D9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33250" y="10896600"/>
          <a:ext cx="8553450" cy="2863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9</xdr:col>
      <xdr:colOff>0</xdr:colOff>
      <xdr:row>22</xdr:row>
      <xdr:rowOff>0</xdr:rowOff>
    </xdr:from>
    <xdr:to>
      <xdr:col>12</xdr:col>
      <xdr:colOff>1022350</xdr:colOff>
      <xdr:row>31</xdr:row>
      <xdr:rowOff>6350</xdr:rowOff>
    </xdr:to>
    <xdr:pic>
      <xdr:nvPicPr>
        <xdr:cNvPr id="5" name="Imagem 4">
          <a:extLst>
            <a:ext uri="{FF2B5EF4-FFF2-40B4-BE49-F238E27FC236}">
              <a16:creationId xmlns:a16="http://schemas.microsoft.com/office/drawing/2014/main" id="{D9207418-17F8-C5E1-7675-C8A036FECBE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72650" y="5086350"/>
          <a:ext cx="7073900" cy="15811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193;REA%20USADA%20P%20PRODU&#199;&#195;O?371BAB2B" TargetMode="External"/><Relationship Id="rId1" Type="http://schemas.openxmlformats.org/officeDocument/2006/relationships/externalLinkPath" Target="file:///\\371BAB2B\&#193;REA%20USADA%20P%20PRODU&#199;&#195;O" TargetMode="External"/></Relationships>
</file>

<file path=xl/externalLinks/_rels/externalLink10.xml.rels><?xml version="1.0" encoding="UTF-8" standalone="yes"?>
<Relationships xmlns="http://schemas.openxmlformats.org/package/2006/relationships"><Relationship Id="rId2" Type="http://schemas.openxmlformats.org/officeDocument/2006/relationships/externalLinkPath" Target="file:///C:\Users\marco\OneDrive\Documentos%20trabalho\Marco%20Pessoal\Consultoria\AICS%20-%20Agrifood%20Center%20Chimoio\Tecnico\VC%20report\relatorios\CAAM_VCA_statisticsGoverno%20e%20Estudos%2010dez.xlsx" TargetMode="External"/><Relationship Id="rId1" Type="http://schemas.openxmlformats.org/officeDocument/2006/relationships/externalLinkPath" Target="https://d.docs.live.net/a7e9bb4cd947f6b8/Documentos%20trabalho/Marco%20Pessoal/Consultoria/AICS%20-%20Agrifood%20Center%20Chimoio/Tecnico/VC%20report/relatorios/CAAM_VCA_statisticsGoverno%20e%20Estudos%2010dez.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endimento" TargetMode="External"/></Relationships>
</file>

<file path=xl/externalLinks/_rels/externalLink3.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EVOLU&#199;&#195;O%20DA%20PRODU&#199;&#195;O?371BAB2B" TargetMode="External"/><Relationship Id="rId1" Type="http://schemas.openxmlformats.org/officeDocument/2006/relationships/externalLinkPath" Target="file:///\\371BAB2B\EVOLU&#199;&#195;O%20DA%20PRODU&#199;&#195;O"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P%20Distritos" TargetMode="External"/></Relationships>
</file>

<file path=xl/externalLinks/_rels/externalLink5.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Explora&#231;&#245;es%20p_Prov&#237;ncia?371BAB2B" TargetMode="External"/><Relationship Id="rId1" Type="http://schemas.openxmlformats.org/officeDocument/2006/relationships/externalLinkPath" Target="file:///\\371BAB2B\Explora&#231;&#245;es%20p_Prov&#237;ncia"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Resumo%20da%20exporta&#231;&#227;o?371BAB2B" TargetMode="External"/><Relationship Id="rId1" Type="http://schemas.openxmlformats.org/officeDocument/2006/relationships/externalLinkPath" Target="file:///\\371BAB2B\Resumo%20da%20exporta&#231;&#227;o" TargetMode="External"/></Relationships>
</file>

<file path=xl/externalLinks/_rels/externalLink7.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CONSUMO%20PERCAPITA%20DE%20HORTICOLAS?371BAB2B" TargetMode="External"/><Relationship Id="rId1" Type="http://schemas.openxmlformats.org/officeDocument/2006/relationships/externalLinkPath" Target="file:///\\371BAB2B\CONSUMO%20PERCAPITA%20DE%20HORTICOLAS" TargetMode="External"/></Relationships>
</file>

<file path=xl/externalLinks/_rels/externalLink8.xml.rels><?xml version="1.0" encoding="UTF-8" standalone="yes"?>
<Relationships xmlns="http://schemas.openxmlformats.org/package/2006/relationships"><Relationship Id="rId2" Type="http://schemas.openxmlformats.org/officeDocument/2006/relationships/externalLinkPath" Target="https://d.docs.live.net/4d8a674e1ec8799e/Mo&#231;ambique_CAAM/Estatisticas/Sofala_PROJE&#199;&#213;ES_Pop_2050_INE.xls" TargetMode="External"/><Relationship Id="rId1" Type="http://schemas.openxmlformats.org/officeDocument/2006/relationships/externalLinkPath" Target="https://d.docs.live.net/4d8a674e1ec8799e/Mo&#231;ambique_CAAM/Estatisticas/Sofala_PROJE&#199;&#213;ES_Pop_2050_INE.xls" TargetMode="External"/></Relationships>
</file>

<file path=xl/externalLinks/_rels/externalLink9.xml.rels><?xml version="1.0" encoding="UTF-8" standalone="yes"?>
<Relationships xmlns="http://schemas.openxmlformats.org/package/2006/relationships"><Relationship Id="rId2" Type="http://schemas.microsoft.com/office/2019/04/relationships/externalLinkLongPath" Target="https://aicsgov.sharepoint.com/sites/AICSMaputo349/Documenti%20condivisi/Settore%20Agricoltura%20(Uff.%20VI)/-%20A%20Progetti%20in%20Corso/12542_CAAM%20(Dono)/Documenti%20Tecnici/Relatorios_GARA%201/Report%20finale%20POR%20-%20ENG/ENG/All%20Annexes%20ENG/Consumo%20Horticolas?371BAB2B" TargetMode="External"/><Relationship Id="rId1" Type="http://schemas.openxmlformats.org/officeDocument/2006/relationships/externalLinkPath" Target="file:///\\371BAB2B\Consumo%20Horticola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ÁREA USADA P PRODUÇÃO"/>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VOLUÇÃO DA PRODUÇÃO"/>
      <sheetName val="Prod_comercio"/>
      <sheetName val="ÁREA USADA P PRODUÇÃO"/>
      <sheetName val="Explorações p_Província"/>
      <sheetName val="Rendimento"/>
      <sheetName val="P Distritos"/>
      <sheetName val="Resumo da exportação"/>
      <sheetName val="Consumo Horticolas"/>
      <sheetName val="SAZONALIDADE"/>
      <sheetName val="CONSUMO PERCAPITA DE HORTICOLAS"/>
      <sheetName val="Preço horticolas ao Produtor"/>
      <sheetName val="Empresas ligadas ao setor hortí"/>
    </sheetNames>
    <sheetDataSet>
      <sheetData sheetId="0"/>
      <sheetData sheetId="1"/>
      <sheetData sheetId="2"/>
      <sheetData sheetId="3"/>
      <sheetData sheetId="4"/>
      <sheetData sheetId="5"/>
      <sheetData sheetId="6"/>
      <sheetData sheetId="7">
        <row r="41">
          <cell r="I41">
            <v>419888250</v>
          </cell>
        </row>
      </sheetData>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ndimento"/>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VOLUÇÃO DA PRODUÇÃO"/>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 Distritos"/>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orações p_Provínci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da exportação"/>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UMO PERCAPITA DE HORTICOLAS"/>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dice"/>
      <sheetName val="Quadro Resumo"/>
      <sheetName val="2017"/>
      <sheetName val="2018"/>
      <sheetName val="2019"/>
      <sheetName val="2020"/>
      <sheetName val="2021"/>
      <sheetName val="2022"/>
      <sheetName val="2023"/>
      <sheetName val="2024"/>
      <sheetName val="2025"/>
      <sheetName val="2026"/>
      <sheetName val="2027"/>
      <sheetName val="2028"/>
      <sheetName val="2029"/>
      <sheetName val="2030"/>
      <sheetName val="2031"/>
      <sheetName val="2032"/>
      <sheetName val="2033"/>
      <sheetName val="2034"/>
      <sheetName val="2035"/>
      <sheetName val="2036"/>
      <sheetName val="2037"/>
      <sheetName val="2038"/>
      <sheetName val="2039"/>
      <sheetName val="2040"/>
      <sheetName val="2041"/>
      <sheetName val="2042"/>
      <sheetName val="2043"/>
      <sheetName val="2044"/>
      <sheetName val="2045"/>
      <sheetName val="2046"/>
      <sheetName val="2047"/>
      <sheetName val="2048"/>
      <sheetName val="2049"/>
      <sheetName val="2050"/>
      <sheetName val="Indicadores"/>
    </sheetNames>
    <sheetDataSet>
      <sheetData sheetId="0"/>
      <sheetData sheetId="1">
        <row r="4">
          <cell r="B4">
            <v>2255439</v>
          </cell>
        </row>
        <row r="11">
          <cell r="B11">
            <v>2750530</v>
          </cell>
        </row>
        <row r="17">
          <cell r="B17">
            <v>3239372</v>
          </cell>
        </row>
        <row r="27">
          <cell r="B27">
            <v>4139427</v>
          </cell>
        </row>
        <row r="37">
          <cell r="B37">
            <v>5090348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sumo Horticolas"/>
    </sheetNames>
    <sheetDataSet>
      <sheetData sheetId="0"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2.xml.rels><?xml version="1.0" encoding="UTF-8" standalone="yes"?>
<Relationships xmlns="http://schemas.openxmlformats.org/package/2006/relationships"><Relationship Id="rId3" Type="http://schemas.openxmlformats.org/officeDocument/2006/relationships/hyperlink" Target="mailto:chantaldeb2007@gmail.com" TargetMode="External"/><Relationship Id="rId2" Type="http://schemas.openxmlformats.org/officeDocument/2006/relationships/hyperlink" Target="mailto:taylor.grant.r.t@gmail.com" TargetMode="External"/><Relationship Id="rId1" Type="http://schemas.openxmlformats.org/officeDocument/2006/relationships/hyperlink" Target="mailto:porky.csmith@greenbelt.co.mz" TargetMode="External"/><Relationship Id="rId6" Type="http://schemas.openxmlformats.org/officeDocument/2006/relationships/hyperlink" Target="mailto:paula.marques@vale.com" TargetMode="External"/><Relationship Id="rId5" Type="http://schemas.openxmlformats.org/officeDocument/2006/relationships/hyperlink" Target="mailto:brianm.vazal@gmail.com" TargetMode="External"/><Relationship Id="rId4" Type="http://schemas.openxmlformats.org/officeDocument/2006/relationships/hyperlink" Target="mailto:rdi.monty@gmail.com"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54BAF-E694-2049-9398-4CE08EA11340}">
  <dimension ref="A1:CM1124"/>
  <sheetViews>
    <sheetView tabSelected="1" zoomScale="86" workbookViewId="0">
      <pane xSplit="2" ySplit="5" topLeftCell="C39" activePane="bottomRight" state="frozen"/>
      <selection pane="topRight" activeCell="D1" sqref="D1"/>
      <selection pane="bottomLeft" activeCell="A6" sqref="A6"/>
      <selection pane="bottomRight" activeCell="I61" sqref="I61"/>
    </sheetView>
  </sheetViews>
  <sheetFormatPr defaultColWidth="14" defaultRowHeight="15" x14ac:dyDescent="0.25"/>
  <cols>
    <col min="1" max="1" width="3.81640625" style="2" bestFit="1" customWidth="1"/>
    <col min="2" max="2" width="24.36328125" style="8" bestFit="1" customWidth="1"/>
    <col min="3" max="5" width="9.453125" style="2" bestFit="1" customWidth="1"/>
    <col min="6" max="10" width="11.08984375" style="2" bestFit="1" customWidth="1"/>
    <col min="11" max="11" width="12.08984375" style="2" bestFit="1" customWidth="1"/>
    <col min="12" max="12" width="11.08984375" style="2" bestFit="1" customWidth="1"/>
    <col min="13" max="13" width="12.08984375" style="2" bestFit="1" customWidth="1"/>
    <col min="14" max="14" width="11.36328125" style="2" bestFit="1" customWidth="1"/>
    <col min="15" max="16" width="12.90625" style="2" bestFit="1" customWidth="1"/>
    <col min="17" max="17" width="11.36328125" style="2" bestFit="1" customWidth="1"/>
    <col min="18" max="18" width="12.90625" bestFit="1" customWidth="1"/>
    <col min="19" max="19" width="10.1796875" bestFit="1" customWidth="1"/>
    <col min="20" max="20" width="12.90625" bestFit="1" customWidth="1"/>
    <col min="21" max="21" width="10.1796875" style="2" bestFit="1" customWidth="1"/>
    <col min="22" max="22" width="12.90625" bestFit="1" customWidth="1"/>
    <col min="23" max="23" width="10.1796875" style="9" bestFit="1" customWidth="1"/>
    <col min="24" max="24" width="12.90625" bestFit="1" customWidth="1"/>
    <col min="25" max="25" width="10.1796875" style="9" bestFit="1" customWidth="1"/>
  </cols>
  <sheetData>
    <row r="1" spans="1:91" s="3" customFormat="1" ht="15.6" x14ac:dyDescent="0.3">
      <c r="A1" s="4"/>
      <c r="B1" s="6"/>
      <c r="C1" s="4"/>
      <c r="D1" s="4"/>
      <c r="E1" s="4"/>
      <c r="F1" s="623"/>
      <c r="G1" s="623"/>
      <c r="H1" s="623"/>
      <c r="M1" s="623"/>
      <c r="N1" s="623"/>
      <c r="U1" s="4"/>
      <c r="W1" s="80"/>
      <c r="Y1" s="80"/>
    </row>
    <row r="2" spans="1:91" s="3" customFormat="1" ht="15.6" x14ac:dyDescent="0.3">
      <c r="A2" s="4"/>
      <c r="B2" s="6"/>
      <c r="C2" s="628" t="s">
        <v>0</v>
      </c>
      <c r="D2" s="628"/>
      <c r="E2" s="628"/>
      <c r="F2" s="628"/>
      <c r="G2" s="628"/>
      <c r="H2" s="628"/>
      <c r="I2" s="628"/>
      <c r="J2" s="628"/>
      <c r="K2" s="628"/>
      <c r="L2" s="628"/>
      <c r="M2" s="628"/>
      <c r="N2" s="628"/>
      <c r="O2" s="628"/>
      <c r="P2" s="628"/>
      <c r="Q2" s="60"/>
      <c r="U2" s="4"/>
      <c r="W2" s="80"/>
      <c r="Y2" s="80"/>
    </row>
    <row r="3" spans="1:91" ht="15.6" thickBot="1" x14ac:dyDescent="0.3">
      <c r="A3" s="1"/>
      <c r="B3" s="7"/>
      <c r="C3" s="1"/>
      <c r="D3" s="1"/>
      <c r="E3" s="1"/>
      <c r="F3" s="1"/>
      <c r="G3" s="1"/>
      <c r="H3" s="1"/>
      <c r="I3" s="1"/>
      <c r="J3" s="1"/>
      <c r="K3" s="1"/>
      <c r="L3" s="1"/>
      <c r="M3" s="1"/>
      <c r="N3" s="1"/>
      <c r="O3" s="1"/>
      <c r="P3" s="1"/>
      <c r="Q3" s="1"/>
    </row>
    <row r="4" spans="1:91" s="52" customFormat="1" ht="15.6" x14ac:dyDescent="0.3">
      <c r="A4" s="50"/>
      <c r="B4" s="51"/>
      <c r="C4" s="626" t="s">
        <v>1</v>
      </c>
      <c r="D4" s="626"/>
      <c r="E4" s="626"/>
      <c r="F4" s="626"/>
      <c r="G4" s="75" t="s">
        <v>2</v>
      </c>
      <c r="H4" s="627" t="s">
        <v>3</v>
      </c>
      <c r="I4" s="627"/>
      <c r="J4" s="627"/>
      <c r="K4" s="627"/>
      <c r="L4" s="77" t="s">
        <v>4</v>
      </c>
      <c r="M4" s="624" t="s">
        <v>5</v>
      </c>
      <c r="N4" s="624"/>
      <c r="O4" s="624"/>
      <c r="P4" s="625"/>
      <c r="Q4" s="78" t="s">
        <v>6</v>
      </c>
      <c r="R4" s="629" t="s">
        <v>7</v>
      </c>
      <c r="S4" s="630"/>
      <c r="T4" s="630"/>
      <c r="U4" s="630"/>
      <c r="V4" s="630"/>
      <c r="W4" s="630"/>
      <c r="X4" s="630"/>
      <c r="Y4" s="630"/>
      <c r="Z4" s="621" t="s">
        <v>8</v>
      </c>
      <c r="AA4" s="3"/>
      <c r="AB4" s="3"/>
      <c r="AC4" s="3"/>
      <c r="AD4" s="3"/>
      <c r="AE4" s="3"/>
      <c r="AF4" s="3"/>
      <c r="AG4" s="3"/>
      <c r="AH4" s="3"/>
      <c r="AI4" s="3"/>
      <c r="AJ4" s="3"/>
      <c r="AK4" s="3"/>
      <c r="AL4" s="3"/>
      <c r="AM4" s="3"/>
      <c r="AN4" s="3"/>
      <c r="AO4" s="3"/>
      <c r="AP4" s="3"/>
      <c r="AQ4" s="3"/>
      <c r="AR4" s="3"/>
    </row>
    <row r="5" spans="1:91" s="102" customFormat="1" ht="15.6" x14ac:dyDescent="0.3">
      <c r="A5" s="94" t="s">
        <v>9</v>
      </c>
      <c r="B5" s="95" t="s">
        <v>10</v>
      </c>
      <c r="C5" s="96" t="s">
        <v>11</v>
      </c>
      <c r="D5" s="96" t="s">
        <v>12</v>
      </c>
      <c r="E5" s="96" t="s">
        <v>13</v>
      </c>
      <c r="F5" s="96" t="s">
        <v>14</v>
      </c>
      <c r="G5" s="97" t="s">
        <v>15</v>
      </c>
      <c r="H5" s="98" t="s">
        <v>11</v>
      </c>
      <c r="I5" s="98" t="s">
        <v>12</v>
      </c>
      <c r="J5" s="98" t="s">
        <v>13</v>
      </c>
      <c r="K5" s="98" t="s">
        <v>14</v>
      </c>
      <c r="L5" s="97" t="s">
        <v>15</v>
      </c>
      <c r="M5" s="99" t="s">
        <v>11</v>
      </c>
      <c r="N5" s="99" t="s">
        <v>12</v>
      </c>
      <c r="O5" s="99" t="s">
        <v>13</v>
      </c>
      <c r="P5" s="71" t="s">
        <v>14</v>
      </c>
      <c r="Q5" s="79" t="s">
        <v>15</v>
      </c>
      <c r="R5" s="100" t="s">
        <v>11</v>
      </c>
      <c r="S5" s="101" t="s">
        <v>16</v>
      </c>
      <c r="T5" s="101" t="s">
        <v>12</v>
      </c>
      <c r="U5" s="101" t="s">
        <v>16</v>
      </c>
      <c r="V5" s="101" t="s">
        <v>13</v>
      </c>
      <c r="W5" s="101" t="s">
        <v>16</v>
      </c>
      <c r="X5" s="101" t="s">
        <v>14</v>
      </c>
      <c r="Y5" s="101" t="s">
        <v>16</v>
      </c>
      <c r="Z5" s="622"/>
      <c r="AA5" s="80"/>
      <c r="AB5" s="80"/>
      <c r="AC5" s="80"/>
      <c r="AD5" s="80"/>
      <c r="AE5" s="80"/>
      <c r="AF5" s="80"/>
      <c r="AG5" s="80"/>
      <c r="AH5" s="80"/>
      <c r="AI5" s="80"/>
      <c r="AJ5" s="80"/>
      <c r="AK5" s="80"/>
      <c r="AL5" s="80"/>
      <c r="AM5" s="80"/>
      <c r="AN5" s="80"/>
      <c r="AO5" s="80"/>
      <c r="AP5" s="80"/>
      <c r="AQ5" s="80"/>
      <c r="AR5" s="80"/>
    </row>
    <row r="6" spans="1:91" s="120" customFormat="1" x14ac:dyDescent="0.25">
      <c r="A6" s="112"/>
      <c r="B6" s="113" t="s">
        <v>17</v>
      </c>
      <c r="C6" s="114">
        <v>731647</v>
      </c>
      <c r="D6" s="114">
        <v>802750</v>
      </c>
      <c r="E6" s="114">
        <v>818443</v>
      </c>
      <c r="F6" s="114">
        <v>846747</v>
      </c>
      <c r="G6" s="115">
        <f>SUM(C6:F6)</f>
        <v>3199587</v>
      </c>
      <c r="H6" s="116"/>
      <c r="I6" s="116"/>
      <c r="J6" s="121">
        <v>252580</v>
      </c>
      <c r="K6" s="116">
        <v>282248.8</v>
      </c>
      <c r="L6" s="115">
        <f>SUM(H6:K6)</f>
        <v>534828.80000000005</v>
      </c>
      <c r="M6" s="117">
        <v>501264</v>
      </c>
      <c r="N6" s="117">
        <v>680308.44</v>
      </c>
      <c r="O6" s="73">
        <v>681831.96</v>
      </c>
      <c r="P6" s="73">
        <v>606575</v>
      </c>
      <c r="Q6" s="115">
        <f>SUM(M6:P6)</f>
        <v>2469979.4</v>
      </c>
      <c r="R6" s="68">
        <f>C6+H6+M6</f>
        <v>1232911</v>
      </c>
      <c r="S6" s="68"/>
      <c r="T6" s="68">
        <f>D6+I6+N6</f>
        <v>1483058.44</v>
      </c>
      <c r="U6" s="118">
        <f>(T6-R6)/R6</f>
        <v>0.20289172535568256</v>
      </c>
      <c r="V6" s="68">
        <f>E6+J6+O6</f>
        <v>1752854.96</v>
      </c>
      <c r="W6" s="119">
        <f>(V6-T6)/T6</f>
        <v>0.18191900785784276</v>
      </c>
      <c r="X6" s="68">
        <f>F6+K6+P6</f>
        <v>1735570.8</v>
      </c>
      <c r="Y6" s="119">
        <f>(X6-V6)/V6</f>
        <v>-9.8605762566914921E-3</v>
      </c>
      <c r="Z6" s="391" t="e">
        <f>+X6/'[5]Explorações p_Província'!A17</f>
        <v>#REF!</v>
      </c>
      <c r="AA6" s="129" t="s">
        <v>18</v>
      </c>
      <c r="AB6" s="129"/>
      <c r="AC6" s="129"/>
      <c r="AD6" s="129"/>
      <c r="AE6" s="129"/>
      <c r="AF6" s="129"/>
      <c r="AG6" s="129"/>
      <c r="AH6" s="129"/>
      <c r="AI6" s="129"/>
      <c r="AJ6" s="129"/>
      <c r="AK6" s="129"/>
      <c r="AL6" s="129"/>
      <c r="AM6" s="129"/>
      <c r="AN6" s="129"/>
      <c r="AO6" s="129"/>
      <c r="AP6" s="129"/>
      <c r="AQ6" s="129"/>
      <c r="AR6" s="129"/>
      <c r="AS6" s="129"/>
      <c r="AT6" s="129"/>
      <c r="AU6" s="129"/>
      <c r="AV6" s="129"/>
      <c r="AW6" s="129"/>
      <c r="AX6" s="129"/>
      <c r="AY6" s="129"/>
      <c r="AZ6" s="129"/>
      <c r="BA6" s="129"/>
      <c r="BB6" s="129"/>
      <c r="BC6" s="129"/>
      <c r="BD6" s="129"/>
      <c r="BE6" s="129"/>
      <c r="BF6" s="129"/>
      <c r="BG6" s="129"/>
      <c r="BH6" s="129"/>
      <c r="BI6" s="129"/>
      <c r="BJ6" s="129"/>
      <c r="BK6" s="129"/>
      <c r="BL6" s="129"/>
      <c r="BM6" s="129"/>
      <c r="BN6" s="129"/>
      <c r="BO6" s="129"/>
      <c r="BP6" s="129"/>
      <c r="BQ6" s="129"/>
      <c r="BR6" s="129"/>
      <c r="BS6" s="129"/>
      <c r="BT6" s="129"/>
      <c r="BU6" s="129"/>
      <c r="BV6" s="129"/>
      <c r="BW6" s="129"/>
      <c r="BX6" s="129"/>
      <c r="BY6" s="129"/>
      <c r="BZ6" s="129"/>
      <c r="CA6" s="129"/>
      <c r="CB6" s="129"/>
      <c r="CC6" s="129"/>
      <c r="CD6" s="129"/>
      <c r="CE6" s="129"/>
      <c r="CF6" s="129"/>
      <c r="CG6" s="129"/>
      <c r="CH6" s="129"/>
      <c r="CI6" s="129"/>
      <c r="CJ6" s="129"/>
      <c r="CK6" s="129"/>
      <c r="CL6" s="129"/>
      <c r="CM6" s="129"/>
    </row>
    <row r="7" spans="1:91" s="124" customFormat="1" ht="20.100000000000001" customHeight="1" x14ac:dyDescent="0.25">
      <c r="A7" s="631" t="s">
        <v>19</v>
      </c>
      <c r="B7" s="632"/>
      <c r="C7" s="122">
        <f>C8+C9+C10+C11+C12+C13+C14</f>
        <v>731647</v>
      </c>
      <c r="D7" s="122">
        <f t="shared" ref="D7:F7" si="0">D8+D9+D10+D11+D12+D13+D14</f>
        <v>802750</v>
      </c>
      <c r="E7" s="122">
        <f t="shared" si="0"/>
        <v>818444</v>
      </c>
      <c r="F7" s="122">
        <f t="shared" si="0"/>
        <v>1012364</v>
      </c>
      <c r="G7" s="122">
        <f t="shared" ref="G7:G53" si="1">SUM(C7:F7)</f>
        <v>3365205</v>
      </c>
      <c r="H7" s="122">
        <f>H8+H9+H10+H11+H12+H13+H14</f>
        <v>249090</v>
      </c>
      <c r="I7" s="122">
        <f t="shared" ref="I7:K7" si="2">I8+I9+I10+I11+I12+I13+I14</f>
        <v>249618</v>
      </c>
      <c r="J7" s="122">
        <f t="shared" si="2"/>
        <v>252579</v>
      </c>
      <c r="K7" s="122">
        <f t="shared" si="2"/>
        <v>281248.8</v>
      </c>
      <c r="L7" s="122">
        <f>SUM(H7:K7)</f>
        <v>1032535.8</v>
      </c>
      <c r="M7" s="123">
        <f>SUM(M8:M14)</f>
        <v>501264</v>
      </c>
      <c r="N7" s="123">
        <f t="shared" ref="N7:P7" si="3">SUM(N8:N14)</f>
        <v>690308</v>
      </c>
      <c r="O7" s="123">
        <f t="shared" si="3"/>
        <v>681831.96</v>
      </c>
      <c r="P7" s="123">
        <f t="shared" si="3"/>
        <v>606575</v>
      </c>
      <c r="Q7" s="122">
        <f>SUM(M7:P7)</f>
        <v>2479978.96</v>
      </c>
      <c r="U7" s="125"/>
      <c r="W7" s="126"/>
      <c r="Y7" s="126"/>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29"/>
      <c r="CF7" s="129"/>
      <c r="CG7" s="129"/>
      <c r="CH7" s="129"/>
      <c r="CI7" s="129"/>
      <c r="CJ7" s="129"/>
      <c r="CK7" s="129"/>
      <c r="CL7" s="129"/>
      <c r="CM7" s="129"/>
    </row>
    <row r="8" spans="1:91" s="9" customFormat="1" x14ac:dyDescent="0.25">
      <c r="A8" s="103">
        <v>1</v>
      </c>
      <c r="B8" s="104" t="s">
        <v>20</v>
      </c>
      <c r="C8" s="105">
        <v>380572</v>
      </c>
      <c r="D8" s="105">
        <v>426949</v>
      </c>
      <c r="E8" s="106">
        <v>461435</v>
      </c>
      <c r="F8" s="106">
        <v>451498</v>
      </c>
      <c r="G8" s="115">
        <f t="shared" si="1"/>
        <v>1720454</v>
      </c>
      <c r="H8" s="107">
        <v>33289</v>
      </c>
      <c r="I8" s="107">
        <v>32042</v>
      </c>
      <c r="J8" s="107">
        <v>32497</v>
      </c>
      <c r="K8" s="108">
        <v>37057.300000000003</v>
      </c>
      <c r="L8" s="76">
        <f t="shared" ref="L8:L53" si="4">SUM(H8:K8)</f>
        <v>134885.29999999999</v>
      </c>
      <c r="M8" s="109">
        <v>230791</v>
      </c>
      <c r="N8" s="110">
        <v>312855</v>
      </c>
      <c r="O8" s="110">
        <v>312910</v>
      </c>
      <c r="P8" s="72">
        <v>221977</v>
      </c>
      <c r="Q8" s="76">
        <f t="shared" ref="Q8:Q53" si="5">SUM(M8:P8)</f>
        <v>1078533</v>
      </c>
      <c r="R8" s="74">
        <f t="shared" ref="R8:R53" si="6">C8+H8+M8</f>
        <v>644652</v>
      </c>
      <c r="S8" s="111"/>
      <c r="T8" s="70">
        <f t="shared" ref="T8:T14" si="7">D8+I8+N8</f>
        <v>771846</v>
      </c>
      <c r="U8" s="82">
        <f t="shared" ref="U8:U48" si="8">(T8-R8)/R8</f>
        <v>0.19730645371456226</v>
      </c>
      <c r="V8" s="70">
        <f t="shared" ref="V8:V14" si="9">E8+J8+O8</f>
        <v>806842</v>
      </c>
      <c r="W8" s="84">
        <f t="shared" ref="W8:W48" si="10">(V8-T8)/T8</f>
        <v>4.5340650855222417E-2</v>
      </c>
      <c r="X8" s="70">
        <f t="shared" ref="X8:X53" si="11">F8+K8+P8</f>
        <v>710532.3</v>
      </c>
      <c r="Y8" s="84">
        <f t="shared" ref="Y8:Y48" si="12">(X8-V8)/V8</f>
        <v>-0.11936624518802932</v>
      </c>
    </row>
    <row r="9" spans="1:91" x14ac:dyDescent="0.25">
      <c r="A9" s="5">
        <v>2</v>
      </c>
      <c r="B9" s="10" t="s">
        <v>21</v>
      </c>
      <c r="C9" s="13">
        <v>250919</v>
      </c>
      <c r="D9" s="13">
        <v>269806</v>
      </c>
      <c r="E9" s="13">
        <v>250960</v>
      </c>
      <c r="F9" s="13">
        <v>279626</v>
      </c>
      <c r="G9" s="115">
        <f t="shared" si="1"/>
        <v>1051311</v>
      </c>
      <c r="H9" s="21">
        <v>120295</v>
      </c>
      <c r="I9" s="21">
        <v>121639</v>
      </c>
      <c r="J9" s="21">
        <v>122127</v>
      </c>
      <c r="K9" s="18">
        <v>135534</v>
      </c>
      <c r="L9" s="76">
        <f t="shared" si="4"/>
        <v>499595</v>
      </c>
      <c r="M9" s="31">
        <v>178879</v>
      </c>
      <c r="N9" s="24">
        <v>192444</v>
      </c>
      <c r="O9" s="24">
        <v>183002</v>
      </c>
      <c r="P9" s="64">
        <v>189814</v>
      </c>
      <c r="Q9" s="76">
        <f t="shared" si="5"/>
        <v>744139</v>
      </c>
      <c r="R9" s="74">
        <f t="shared" si="6"/>
        <v>550093</v>
      </c>
      <c r="S9" s="69"/>
      <c r="T9" s="70">
        <f t="shared" si="7"/>
        <v>583889</v>
      </c>
      <c r="U9" s="83">
        <f t="shared" si="8"/>
        <v>6.1436884308653267E-2</v>
      </c>
      <c r="V9" s="70">
        <f t="shared" si="9"/>
        <v>556089</v>
      </c>
      <c r="W9" s="84">
        <f t="shared" si="10"/>
        <v>-4.7611789227061996E-2</v>
      </c>
      <c r="X9" s="70">
        <f t="shared" si="11"/>
        <v>604974</v>
      </c>
      <c r="Y9" s="84">
        <f t="shared" si="12"/>
        <v>8.7908590171717121E-2</v>
      </c>
    </row>
    <row r="10" spans="1:91" x14ac:dyDescent="0.25">
      <c r="A10" s="5">
        <v>3</v>
      </c>
      <c r="B10" s="10" t="s">
        <v>22</v>
      </c>
      <c r="C10" s="13">
        <v>100156</v>
      </c>
      <c r="D10" s="13">
        <v>105995</v>
      </c>
      <c r="E10" s="13">
        <v>106049</v>
      </c>
      <c r="F10" s="13">
        <v>115623</v>
      </c>
      <c r="G10" s="115">
        <f t="shared" si="1"/>
        <v>427823</v>
      </c>
      <c r="H10" s="21">
        <v>38400</v>
      </c>
      <c r="I10" s="21">
        <v>39218</v>
      </c>
      <c r="J10" s="21">
        <v>39671</v>
      </c>
      <c r="K10" s="18">
        <v>48707.5</v>
      </c>
      <c r="L10" s="76">
        <f t="shared" si="4"/>
        <v>165996.5</v>
      </c>
      <c r="M10" s="31">
        <v>91594</v>
      </c>
      <c r="N10" s="24">
        <v>185009</v>
      </c>
      <c r="O10" s="24">
        <v>185919.96</v>
      </c>
      <c r="P10" s="64">
        <v>194784</v>
      </c>
      <c r="Q10" s="76">
        <f t="shared" si="5"/>
        <v>657306.96</v>
      </c>
      <c r="R10" s="74">
        <f t="shared" si="6"/>
        <v>230150</v>
      </c>
      <c r="S10" s="69"/>
      <c r="T10" s="70">
        <f t="shared" si="7"/>
        <v>330222</v>
      </c>
      <c r="U10" s="82">
        <f t="shared" si="8"/>
        <v>0.4348120790788616</v>
      </c>
      <c r="V10" s="70">
        <f t="shared" si="9"/>
        <v>331639.95999999996</v>
      </c>
      <c r="W10" s="84">
        <f t="shared" si="10"/>
        <v>4.2939598209688111E-3</v>
      </c>
      <c r="X10" s="70">
        <f t="shared" si="11"/>
        <v>359114.5</v>
      </c>
      <c r="Y10" s="84">
        <f t="shared" si="12"/>
        <v>8.2844479899225776E-2</v>
      </c>
    </row>
    <row r="11" spans="1:91" ht="30" x14ac:dyDescent="0.25">
      <c r="A11" s="33">
        <v>4</v>
      </c>
      <c r="B11" s="10" t="s">
        <v>23</v>
      </c>
      <c r="C11" s="13"/>
      <c r="D11" s="13"/>
      <c r="E11" s="13"/>
      <c r="F11" s="13">
        <v>147096</v>
      </c>
      <c r="G11" s="115">
        <f t="shared" si="1"/>
        <v>147096</v>
      </c>
      <c r="H11" s="21">
        <v>47897</v>
      </c>
      <c r="I11" s="21">
        <v>47694</v>
      </c>
      <c r="J11" s="21">
        <v>49086</v>
      </c>
      <c r="K11" s="18">
        <v>47381.2</v>
      </c>
      <c r="L11" s="76">
        <f t="shared" si="4"/>
        <v>192058.2</v>
      </c>
      <c r="M11" s="24"/>
      <c r="N11" s="24"/>
      <c r="O11" s="24"/>
      <c r="P11" s="64"/>
      <c r="Q11" s="76">
        <f t="shared" si="5"/>
        <v>0</v>
      </c>
      <c r="R11" s="74">
        <f t="shared" si="6"/>
        <v>47897</v>
      </c>
      <c r="S11" s="69"/>
      <c r="T11" s="70">
        <f t="shared" si="7"/>
        <v>47694</v>
      </c>
      <c r="U11" s="83">
        <f t="shared" si="8"/>
        <v>-4.2382612689730046E-3</v>
      </c>
      <c r="V11" s="70">
        <f t="shared" si="9"/>
        <v>49086</v>
      </c>
      <c r="W11" s="84">
        <f t="shared" si="10"/>
        <v>2.9186061139766007E-2</v>
      </c>
      <c r="X11" s="70">
        <f t="shared" si="11"/>
        <v>194477.2</v>
      </c>
      <c r="Y11" s="84">
        <f t="shared" si="12"/>
        <v>2.9619687894715399</v>
      </c>
    </row>
    <row r="12" spans="1:91" x14ac:dyDescent="0.25">
      <c r="A12" s="5">
        <v>5</v>
      </c>
      <c r="B12" s="10" t="s">
        <v>24</v>
      </c>
      <c r="C12" s="13"/>
      <c r="D12" s="13"/>
      <c r="E12" s="13"/>
      <c r="F12" s="13">
        <v>10013</v>
      </c>
      <c r="G12" s="115">
        <f t="shared" si="1"/>
        <v>10013</v>
      </c>
      <c r="H12" s="21">
        <v>3991</v>
      </c>
      <c r="I12" s="21">
        <v>3954</v>
      </c>
      <c r="J12" s="21">
        <v>4050</v>
      </c>
      <c r="K12" s="18">
        <v>5378.7</v>
      </c>
      <c r="L12" s="76">
        <f t="shared" si="4"/>
        <v>17373.7</v>
      </c>
      <c r="M12" s="24"/>
      <c r="N12" s="24"/>
      <c r="O12" s="24"/>
      <c r="P12" s="64"/>
      <c r="Q12" s="76">
        <f t="shared" si="5"/>
        <v>0</v>
      </c>
      <c r="R12" s="74">
        <f t="shared" si="6"/>
        <v>3991</v>
      </c>
      <c r="S12" s="69"/>
      <c r="T12" s="70">
        <f t="shared" si="7"/>
        <v>3954</v>
      </c>
      <c r="U12" s="83">
        <f t="shared" si="8"/>
        <v>-9.2708594337258827E-3</v>
      </c>
      <c r="V12" s="70">
        <f t="shared" si="9"/>
        <v>4050</v>
      </c>
      <c r="W12" s="84">
        <f t="shared" si="10"/>
        <v>2.4279210925644917E-2</v>
      </c>
      <c r="X12" s="70">
        <f t="shared" si="11"/>
        <v>15391.7</v>
      </c>
      <c r="Y12" s="84">
        <f t="shared" si="12"/>
        <v>2.8004197530864201</v>
      </c>
    </row>
    <row r="13" spans="1:91" x14ac:dyDescent="0.25">
      <c r="A13" s="5">
        <v>6</v>
      </c>
      <c r="B13" s="10" t="s">
        <v>25</v>
      </c>
      <c r="C13" s="13"/>
      <c r="D13" s="13"/>
      <c r="E13" s="13"/>
      <c r="F13" s="13">
        <v>5619</v>
      </c>
      <c r="G13" s="115">
        <f t="shared" si="1"/>
        <v>5619</v>
      </c>
      <c r="H13" s="21"/>
      <c r="I13" s="21"/>
      <c r="J13" s="21"/>
      <c r="K13" s="18"/>
      <c r="L13" s="76">
        <f t="shared" si="4"/>
        <v>0</v>
      </c>
      <c r="M13" s="24"/>
      <c r="N13" s="24"/>
      <c r="O13" s="24"/>
      <c r="P13" s="64"/>
      <c r="Q13" s="76">
        <f t="shared" si="5"/>
        <v>0</v>
      </c>
      <c r="R13" s="74">
        <f t="shared" si="6"/>
        <v>0</v>
      </c>
      <c r="S13" s="69"/>
      <c r="T13" s="70">
        <f t="shared" si="7"/>
        <v>0</v>
      </c>
      <c r="U13" s="81"/>
      <c r="V13" s="70">
        <f t="shared" si="9"/>
        <v>0</v>
      </c>
      <c r="W13" s="84"/>
      <c r="X13" s="70">
        <f t="shared" si="11"/>
        <v>5619</v>
      </c>
      <c r="Y13" s="84"/>
    </row>
    <row r="14" spans="1:91" x14ac:dyDescent="0.25">
      <c r="A14" s="33">
        <v>7</v>
      </c>
      <c r="B14" s="10" t="s">
        <v>26</v>
      </c>
      <c r="C14" s="13"/>
      <c r="D14" s="13"/>
      <c r="E14" s="13"/>
      <c r="F14" s="13">
        <v>2889</v>
      </c>
      <c r="G14" s="115">
        <f t="shared" si="1"/>
        <v>2889</v>
      </c>
      <c r="H14" s="21">
        <v>5218</v>
      </c>
      <c r="I14" s="21">
        <v>5071</v>
      </c>
      <c r="J14" s="21">
        <v>5148</v>
      </c>
      <c r="K14" s="18">
        <v>7190.1</v>
      </c>
      <c r="L14" s="76">
        <f t="shared" si="4"/>
        <v>22627.1</v>
      </c>
      <c r="M14" s="24"/>
      <c r="N14" s="24"/>
      <c r="O14" s="24"/>
      <c r="P14" s="64"/>
      <c r="Q14" s="76">
        <f t="shared" si="5"/>
        <v>0</v>
      </c>
      <c r="R14" s="74">
        <f t="shared" si="6"/>
        <v>5218</v>
      </c>
      <c r="S14" s="69"/>
      <c r="T14" s="70">
        <f t="shared" si="7"/>
        <v>5071</v>
      </c>
      <c r="U14" s="82">
        <f t="shared" si="8"/>
        <v>-2.8171713300114986E-2</v>
      </c>
      <c r="V14" s="70">
        <f t="shared" si="9"/>
        <v>5148</v>
      </c>
      <c r="W14" s="84">
        <f t="shared" si="10"/>
        <v>1.5184381778741865E-2</v>
      </c>
      <c r="X14" s="70">
        <f t="shared" si="11"/>
        <v>10079.1</v>
      </c>
      <c r="Y14" s="84">
        <f t="shared" si="12"/>
        <v>0.95786713286713299</v>
      </c>
    </row>
    <row r="15" spans="1:91" s="127" customFormat="1" x14ac:dyDescent="0.25">
      <c r="A15" s="635" t="s">
        <v>27</v>
      </c>
      <c r="B15" s="636"/>
      <c r="C15" s="85">
        <f>SUM(C16:C18)</f>
        <v>344186</v>
      </c>
      <c r="D15" s="85">
        <f t="shared" ref="D15:F15" si="13">SUM(D16:D18)</f>
        <v>369571</v>
      </c>
      <c r="E15" s="85">
        <f t="shared" si="13"/>
        <v>142395</v>
      </c>
      <c r="F15" s="85">
        <f t="shared" si="13"/>
        <v>497319</v>
      </c>
      <c r="G15" s="122">
        <f t="shared" si="1"/>
        <v>1353471</v>
      </c>
      <c r="H15" s="85">
        <f>SUM(H16:H18)</f>
        <v>597759</v>
      </c>
      <c r="I15" s="85">
        <f t="shared" ref="I15:K15" si="14">SUM(I16:I18)</f>
        <v>621507</v>
      </c>
      <c r="J15" s="85">
        <f t="shared" si="14"/>
        <v>628798</v>
      </c>
      <c r="K15" s="85">
        <f t="shared" si="14"/>
        <v>599635.4</v>
      </c>
      <c r="L15" s="122">
        <f>SUM(H15:K15)</f>
        <v>2447699.4</v>
      </c>
      <c r="M15" s="123">
        <f>SUM(M16:M22)</f>
        <v>676169</v>
      </c>
      <c r="N15" s="123">
        <f t="shared" ref="N15:P15" si="15">SUM(N16:N22)</f>
        <v>510383.77999999997</v>
      </c>
      <c r="O15" s="123">
        <f t="shared" si="15"/>
        <v>511283.72</v>
      </c>
      <c r="P15" s="123">
        <f t="shared" si="15"/>
        <v>541486.98</v>
      </c>
      <c r="Q15" s="122">
        <f>SUM(M15:P15)</f>
        <v>2239323.48</v>
      </c>
      <c r="R15" s="88"/>
      <c r="S15" s="89"/>
      <c r="T15" s="90"/>
      <c r="U15" s="91"/>
      <c r="V15" s="90"/>
      <c r="W15" s="92"/>
      <c r="X15" s="90"/>
      <c r="Y15" s="92"/>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row>
    <row r="16" spans="1:91" x14ac:dyDescent="0.25">
      <c r="A16" s="5">
        <v>8</v>
      </c>
      <c r="B16" s="10" t="s">
        <v>28</v>
      </c>
      <c r="C16" s="13">
        <v>16905</v>
      </c>
      <c r="D16" s="13">
        <v>23858</v>
      </c>
      <c r="E16" s="13">
        <v>47915</v>
      </c>
      <c r="F16" s="13">
        <v>77407</v>
      </c>
      <c r="G16" s="115">
        <f t="shared" si="1"/>
        <v>166085</v>
      </c>
      <c r="H16" s="21">
        <v>262560</v>
      </c>
      <c r="I16" s="21">
        <v>290777</v>
      </c>
      <c r="J16" s="21">
        <v>301965</v>
      </c>
      <c r="K16" s="18">
        <v>324934</v>
      </c>
      <c r="L16" s="76">
        <f t="shared" si="4"/>
        <v>1180236</v>
      </c>
      <c r="M16" s="24">
        <v>89631</v>
      </c>
      <c r="N16" s="24">
        <v>63573.4</v>
      </c>
      <c r="O16" s="24">
        <v>63582</v>
      </c>
      <c r="P16" s="64">
        <v>68017.3</v>
      </c>
      <c r="Q16" s="76">
        <f t="shared" si="5"/>
        <v>284803.7</v>
      </c>
      <c r="R16" s="74">
        <f t="shared" si="6"/>
        <v>369096</v>
      </c>
      <c r="S16" s="69"/>
      <c r="T16" s="70">
        <f>D16+I16+N16</f>
        <v>378208.4</v>
      </c>
      <c r="U16" s="82">
        <f t="shared" si="8"/>
        <v>2.4688427942865875E-2</v>
      </c>
      <c r="V16" s="70">
        <f>E16+J16+O16</f>
        <v>413462</v>
      </c>
      <c r="W16" s="84">
        <f t="shared" si="10"/>
        <v>9.3212102110899642E-2</v>
      </c>
      <c r="X16" s="70">
        <f t="shared" si="11"/>
        <v>470358.3</v>
      </c>
      <c r="Y16" s="84">
        <f t="shared" si="12"/>
        <v>0.13760950220334636</v>
      </c>
    </row>
    <row r="17" spans="1:91" x14ac:dyDescent="0.25">
      <c r="A17" s="5">
        <v>9</v>
      </c>
      <c r="B17" s="10" t="s">
        <v>29</v>
      </c>
      <c r="C17" s="13">
        <v>301151</v>
      </c>
      <c r="D17" s="13">
        <v>314227</v>
      </c>
      <c r="E17" s="12">
        <v>42805</v>
      </c>
      <c r="F17" s="12">
        <v>367837</v>
      </c>
      <c r="G17" s="115">
        <f t="shared" si="1"/>
        <v>1026020</v>
      </c>
      <c r="H17" s="21">
        <v>335199</v>
      </c>
      <c r="I17" s="21">
        <v>330730</v>
      </c>
      <c r="J17" s="21">
        <v>326833</v>
      </c>
      <c r="K17" s="18">
        <v>274701.40000000002</v>
      </c>
      <c r="L17" s="76">
        <f t="shared" si="4"/>
        <v>1267463.3999999999</v>
      </c>
      <c r="M17" s="31">
        <v>249540</v>
      </c>
      <c r="N17" s="24">
        <v>238654.58</v>
      </c>
      <c r="O17" s="24">
        <v>238895.72</v>
      </c>
      <c r="P17" s="64">
        <v>255948</v>
      </c>
      <c r="Q17" s="76">
        <f t="shared" si="5"/>
        <v>983038.29999999993</v>
      </c>
      <c r="R17" s="74">
        <f t="shared" si="6"/>
        <v>885890</v>
      </c>
      <c r="S17" s="69"/>
      <c r="T17" s="70">
        <f>D17+I17+N17</f>
        <v>883611.58</v>
      </c>
      <c r="U17" s="83">
        <f t="shared" si="8"/>
        <v>-2.5718994457551636E-3</v>
      </c>
      <c r="V17" s="70">
        <f>E17+J17+O17</f>
        <v>608533.72</v>
      </c>
      <c r="W17" s="84">
        <f t="shared" si="10"/>
        <v>-0.31131083637450746</v>
      </c>
      <c r="X17" s="70">
        <f t="shared" si="11"/>
        <v>898486.4</v>
      </c>
      <c r="Y17" s="84">
        <f t="shared" si="12"/>
        <v>0.47647758944237317</v>
      </c>
    </row>
    <row r="18" spans="1:91" x14ac:dyDescent="0.25">
      <c r="A18" s="33">
        <v>10</v>
      </c>
      <c r="B18" s="10" t="s">
        <v>30</v>
      </c>
      <c r="C18" s="13">
        <v>26130</v>
      </c>
      <c r="D18" s="13">
        <v>31486</v>
      </c>
      <c r="E18" s="13">
        <v>51675</v>
      </c>
      <c r="F18" s="13">
        <v>52075</v>
      </c>
      <c r="G18" s="115">
        <f t="shared" si="1"/>
        <v>161366</v>
      </c>
      <c r="H18" s="21"/>
      <c r="I18" s="21"/>
      <c r="J18" s="21"/>
      <c r="K18" s="18"/>
      <c r="L18" s="76">
        <f t="shared" si="4"/>
        <v>0</v>
      </c>
      <c r="M18" s="24">
        <v>52867</v>
      </c>
      <c r="N18" s="24">
        <v>57069</v>
      </c>
      <c r="O18" s="24">
        <v>57192</v>
      </c>
      <c r="P18" s="64">
        <v>59196</v>
      </c>
      <c r="Q18" s="76">
        <f t="shared" si="5"/>
        <v>226324</v>
      </c>
      <c r="R18" s="74">
        <f t="shared" si="6"/>
        <v>78997</v>
      </c>
      <c r="S18" s="69"/>
      <c r="T18" s="70">
        <f>D18+I18+N18</f>
        <v>88555</v>
      </c>
      <c r="U18" s="82">
        <f t="shared" si="8"/>
        <v>0.1209919364026482</v>
      </c>
      <c r="V18" s="70">
        <f>E18+J18+O18</f>
        <v>108867</v>
      </c>
      <c r="W18" s="84">
        <f t="shared" si="10"/>
        <v>0.22937157698605387</v>
      </c>
      <c r="X18" s="70">
        <f t="shared" si="11"/>
        <v>111271</v>
      </c>
      <c r="Y18" s="84">
        <f t="shared" si="12"/>
        <v>2.208198995104118E-2</v>
      </c>
    </row>
    <row r="19" spans="1:91" s="127" customFormat="1" x14ac:dyDescent="0.25">
      <c r="A19" s="635" t="s">
        <v>31</v>
      </c>
      <c r="B19" s="636"/>
      <c r="C19" s="85">
        <f>SUM(C20:C26)</f>
        <v>160027</v>
      </c>
      <c r="D19" s="85">
        <f t="shared" ref="D19:F19" si="16">SUM(D20:D26)</f>
        <v>178462</v>
      </c>
      <c r="E19" s="85">
        <f t="shared" si="16"/>
        <v>192098</v>
      </c>
      <c r="F19" s="85">
        <f t="shared" si="16"/>
        <v>191789</v>
      </c>
      <c r="G19" s="122">
        <f t="shared" si="1"/>
        <v>722376</v>
      </c>
      <c r="H19" s="86">
        <f>SUM(H20:H26)</f>
        <v>385410</v>
      </c>
      <c r="I19" s="86">
        <f t="shared" ref="I19:K19" si="17">SUM(I20:I26)</f>
        <v>391114</v>
      </c>
      <c r="J19" s="86">
        <f t="shared" si="17"/>
        <v>396827.1</v>
      </c>
      <c r="K19" s="86">
        <f t="shared" si="17"/>
        <v>411376.4</v>
      </c>
      <c r="L19" s="122">
        <f>SUM(H19:K19)</f>
        <v>1584727.5</v>
      </c>
      <c r="M19" s="128">
        <f>SUM(M20:M26)</f>
        <v>284131</v>
      </c>
      <c r="N19" s="128">
        <f t="shared" ref="N19:P19" si="18">SUM(N20:N26)</f>
        <v>151086.79999999999</v>
      </c>
      <c r="O19" s="128">
        <f t="shared" si="18"/>
        <v>151614</v>
      </c>
      <c r="P19" s="128">
        <f t="shared" si="18"/>
        <v>158325.68</v>
      </c>
      <c r="Q19" s="122">
        <f>SUM(M19:P19)</f>
        <v>745157.48</v>
      </c>
      <c r="R19" s="88"/>
      <c r="S19" s="89"/>
      <c r="T19" s="90"/>
      <c r="U19" s="91"/>
      <c r="V19" s="90"/>
      <c r="W19" s="92"/>
      <c r="X19" s="90"/>
      <c r="Y19" s="92"/>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row>
    <row r="20" spans="1:91" x14ac:dyDescent="0.25">
      <c r="A20" s="5">
        <v>11</v>
      </c>
      <c r="B20" s="10" t="s">
        <v>32</v>
      </c>
      <c r="C20" s="13"/>
      <c r="D20" s="13"/>
      <c r="E20" s="13"/>
      <c r="F20" s="13"/>
      <c r="G20" s="115">
        <f t="shared" si="1"/>
        <v>0</v>
      </c>
      <c r="H20" s="21">
        <v>385410</v>
      </c>
      <c r="I20" s="21">
        <v>391114</v>
      </c>
      <c r="J20" s="21">
        <v>396827.1</v>
      </c>
      <c r="K20" s="18">
        <v>411376.4</v>
      </c>
      <c r="L20" s="76">
        <f t="shared" si="4"/>
        <v>1584727.5</v>
      </c>
      <c r="M20" s="24"/>
      <c r="N20" s="24"/>
      <c r="O20" s="24"/>
      <c r="P20" s="64"/>
      <c r="Q20" s="76">
        <f t="shared" si="5"/>
        <v>0</v>
      </c>
      <c r="R20" s="74">
        <f t="shared" si="6"/>
        <v>385410</v>
      </c>
      <c r="S20" s="69"/>
      <c r="T20" s="70">
        <f t="shared" ref="T20:T26" si="19">D20+I20+N20</f>
        <v>391114</v>
      </c>
      <c r="U20" s="82">
        <f t="shared" si="8"/>
        <v>1.479982356451571E-2</v>
      </c>
      <c r="V20" s="70">
        <f t="shared" ref="V20:V26" si="20">E20+J20+O20</f>
        <v>396827.1</v>
      </c>
      <c r="W20" s="84">
        <f t="shared" si="10"/>
        <v>1.4607250060084724E-2</v>
      </c>
      <c r="X20" s="70">
        <f t="shared" si="11"/>
        <v>411376.4</v>
      </c>
      <c r="Y20" s="84">
        <f t="shared" si="12"/>
        <v>3.6664078637774607E-2</v>
      </c>
    </row>
    <row r="21" spans="1:91" x14ac:dyDescent="0.25">
      <c r="A21" s="5">
        <v>12</v>
      </c>
      <c r="B21" s="10" t="s">
        <v>33</v>
      </c>
      <c r="C21" s="13"/>
      <c r="D21" s="13"/>
      <c r="E21" s="13"/>
      <c r="F21" s="13"/>
      <c r="G21" s="115">
        <f t="shared" si="1"/>
        <v>0</v>
      </c>
      <c r="H21" s="21"/>
      <c r="I21" s="21"/>
      <c r="J21" s="21"/>
      <c r="K21" s="18"/>
      <c r="L21" s="76">
        <f t="shared" si="4"/>
        <v>0</v>
      </c>
      <c r="M21" s="24"/>
      <c r="N21" s="24"/>
      <c r="O21" s="24"/>
      <c r="P21" s="65"/>
      <c r="Q21" s="76">
        <f t="shared" si="5"/>
        <v>0</v>
      </c>
      <c r="R21" s="74">
        <f t="shared" si="6"/>
        <v>0</v>
      </c>
      <c r="S21" s="69"/>
      <c r="T21" s="70">
        <f t="shared" si="19"/>
        <v>0</v>
      </c>
      <c r="U21" s="81"/>
      <c r="V21" s="70">
        <f t="shared" si="20"/>
        <v>0</v>
      </c>
      <c r="W21" s="84"/>
      <c r="X21" s="70">
        <f t="shared" si="11"/>
        <v>0</v>
      </c>
      <c r="Y21" s="84"/>
    </row>
    <row r="22" spans="1:91" x14ac:dyDescent="0.25">
      <c r="A22" s="33">
        <v>13</v>
      </c>
      <c r="B22" s="10" t="s">
        <v>34</v>
      </c>
      <c r="C22" s="13">
        <v>136927</v>
      </c>
      <c r="D22" s="13">
        <v>153518</v>
      </c>
      <c r="E22" s="13">
        <v>167840</v>
      </c>
      <c r="F22" s="13">
        <v>163064</v>
      </c>
      <c r="G22" s="115">
        <f t="shared" si="1"/>
        <v>621349</v>
      </c>
      <c r="H22" s="21"/>
      <c r="I22" s="21"/>
      <c r="J22" s="21"/>
      <c r="K22" s="18"/>
      <c r="L22" s="76">
        <f t="shared" si="4"/>
        <v>0</v>
      </c>
      <c r="M22" s="24"/>
      <c r="N22" s="24"/>
      <c r="O22" s="24"/>
      <c r="P22" s="64"/>
      <c r="Q22" s="76">
        <f t="shared" si="5"/>
        <v>0</v>
      </c>
      <c r="R22" s="74">
        <f t="shared" si="6"/>
        <v>136927</v>
      </c>
      <c r="S22" s="69"/>
      <c r="T22" s="70">
        <f t="shared" si="19"/>
        <v>153518</v>
      </c>
      <c r="U22" s="82">
        <f t="shared" si="8"/>
        <v>0.12116675308741154</v>
      </c>
      <c r="V22" s="70">
        <f t="shared" si="20"/>
        <v>167840</v>
      </c>
      <c r="W22" s="84">
        <f t="shared" si="10"/>
        <v>9.3291991818548969E-2</v>
      </c>
      <c r="X22" s="70">
        <f t="shared" si="11"/>
        <v>163064</v>
      </c>
      <c r="Y22" s="84">
        <f t="shared" si="12"/>
        <v>-2.8455672068636795E-2</v>
      </c>
    </row>
    <row r="23" spans="1:91" x14ac:dyDescent="0.25">
      <c r="A23" s="5">
        <v>14</v>
      </c>
      <c r="B23" s="10" t="s">
        <v>35</v>
      </c>
      <c r="C23" s="13">
        <v>23100</v>
      </c>
      <c r="D23" s="13">
        <v>24944</v>
      </c>
      <c r="E23" s="13">
        <v>24258</v>
      </c>
      <c r="F23" s="13">
        <v>28725</v>
      </c>
      <c r="G23" s="115">
        <f t="shared" si="1"/>
        <v>101027</v>
      </c>
      <c r="H23" s="21"/>
      <c r="I23" s="21"/>
      <c r="J23" s="21"/>
      <c r="K23" s="18"/>
      <c r="L23" s="76">
        <f t="shared" si="4"/>
        <v>0</v>
      </c>
      <c r="M23" s="24">
        <v>284131</v>
      </c>
      <c r="N23" s="24">
        <v>113961.1</v>
      </c>
      <c r="O23" s="24">
        <v>114478</v>
      </c>
      <c r="P23" s="64">
        <v>118692.56</v>
      </c>
      <c r="Q23" s="76">
        <f t="shared" si="5"/>
        <v>631262.65999999992</v>
      </c>
      <c r="R23" s="74">
        <f t="shared" si="6"/>
        <v>307231</v>
      </c>
      <c r="S23" s="69"/>
      <c r="T23" s="70">
        <f t="shared" si="19"/>
        <v>138905.1</v>
      </c>
      <c r="U23" s="82">
        <f t="shared" si="8"/>
        <v>-0.54788058496701175</v>
      </c>
      <c r="V23" s="70">
        <f t="shared" si="20"/>
        <v>138736</v>
      </c>
      <c r="W23" s="84">
        <f t="shared" si="10"/>
        <v>-1.217377907650661E-3</v>
      </c>
      <c r="X23" s="70">
        <f t="shared" si="11"/>
        <v>147417.56</v>
      </c>
      <c r="Y23" s="84">
        <f t="shared" si="12"/>
        <v>6.2576115788259695E-2</v>
      </c>
    </row>
    <row r="24" spans="1:91" x14ac:dyDescent="0.25">
      <c r="A24" s="5">
        <v>15</v>
      </c>
      <c r="B24" s="10" t="s">
        <v>36</v>
      </c>
      <c r="C24" s="13"/>
      <c r="D24" s="13"/>
      <c r="E24" s="13"/>
      <c r="F24" s="13"/>
      <c r="G24" s="115">
        <f t="shared" si="1"/>
        <v>0</v>
      </c>
      <c r="H24" s="21"/>
      <c r="I24" s="21"/>
      <c r="J24" s="21"/>
      <c r="K24" s="18"/>
      <c r="L24" s="76">
        <f t="shared" si="4"/>
        <v>0</v>
      </c>
      <c r="M24" s="24"/>
      <c r="N24" s="24">
        <v>37125.699999999997</v>
      </c>
      <c r="O24" s="24">
        <v>37136</v>
      </c>
      <c r="P24" s="64">
        <v>39633.120000000003</v>
      </c>
      <c r="Q24" s="76">
        <f t="shared" si="5"/>
        <v>113894.82</v>
      </c>
      <c r="R24" s="74">
        <f t="shared" si="6"/>
        <v>0</v>
      </c>
      <c r="S24" s="69"/>
      <c r="T24" s="70">
        <f t="shared" si="19"/>
        <v>37125.699999999997</v>
      </c>
      <c r="U24" s="81" t="e">
        <f t="shared" si="8"/>
        <v>#DIV/0!</v>
      </c>
      <c r="V24" s="70">
        <f t="shared" si="20"/>
        <v>37136</v>
      </c>
      <c r="W24" s="84">
        <f t="shared" si="10"/>
        <v>2.7743584632755505E-4</v>
      </c>
      <c r="X24" s="70">
        <f t="shared" si="11"/>
        <v>39633.120000000003</v>
      </c>
      <c r="Y24" s="84">
        <f t="shared" si="12"/>
        <v>6.7242567858681671E-2</v>
      </c>
    </row>
    <row r="25" spans="1:91" x14ac:dyDescent="0.25">
      <c r="A25" s="33">
        <v>16</v>
      </c>
      <c r="B25" s="10" t="s">
        <v>37</v>
      </c>
      <c r="C25" s="13"/>
      <c r="D25" s="13"/>
      <c r="E25" s="13"/>
      <c r="F25" s="13"/>
      <c r="G25" s="115">
        <f t="shared" si="1"/>
        <v>0</v>
      </c>
      <c r="H25" s="21"/>
      <c r="I25" s="21"/>
      <c r="J25" s="21"/>
      <c r="K25" s="18"/>
      <c r="L25" s="76">
        <f t="shared" si="4"/>
        <v>0</v>
      </c>
      <c r="M25" s="24"/>
      <c r="N25" s="24"/>
      <c r="O25" s="24"/>
      <c r="P25" s="64"/>
      <c r="Q25" s="76">
        <f t="shared" si="5"/>
        <v>0</v>
      </c>
      <c r="R25" s="74">
        <f t="shared" si="6"/>
        <v>0</v>
      </c>
      <c r="S25" s="69"/>
      <c r="T25" s="70">
        <f t="shared" si="19"/>
        <v>0</v>
      </c>
      <c r="U25" s="81"/>
      <c r="V25" s="70">
        <f t="shared" si="20"/>
        <v>0</v>
      </c>
      <c r="W25" s="84"/>
      <c r="X25" s="70">
        <f t="shared" si="11"/>
        <v>0</v>
      </c>
      <c r="Y25" s="84"/>
    </row>
    <row r="26" spans="1:91" x14ac:dyDescent="0.25">
      <c r="A26" s="5">
        <v>17</v>
      </c>
      <c r="B26" s="10" t="s">
        <v>38</v>
      </c>
      <c r="C26" s="13"/>
      <c r="D26" s="13"/>
      <c r="E26" s="13"/>
      <c r="F26" s="13"/>
      <c r="G26" s="115">
        <f t="shared" si="1"/>
        <v>0</v>
      </c>
      <c r="H26" s="21"/>
      <c r="I26" s="21"/>
      <c r="J26" s="21"/>
      <c r="K26" s="18"/>
      <c r="L26" s="76">
        <f t="shared" si="4"/>
        <v>0</v>
      </c>
      <c r="M26" s="24"/>
      <c r="N26" s="24"/>
      <c r="O26" s="24"/>
      <c r="P26" s="64"/>
      <c r="Q26" s="76">
        <f t="shared" si="5"/>
        <v>0</v>
      </c>
      <c r="R26" s="74">
        <f t="shared" si="6"/>
        <v>0</v>
      </c>
      <c r="S26" s="69"/>
      <c r="T26" s="70">
        <f t="shared" si="19"/>
        <v>0</v>
      </c>
      <c r="U26" s="81"/>
      <c r="V26" s="70">
        <f t="shared" si="20"/>
        <v>0</v>
      </c>
      <c r="W26" s="84"/>
      <c r="X26" s="70">
        <f t="shared" si="11"/>
        <v>0</v>
      </c>
      <c r="Y26" s="84"/>
    </row>
    <row r="27" spans="1:91" s="127" customFormat="1" x14ac:dyDescent="0.25">
      <c r="A27" s="635" t="s">
        <v>39</v>
      </c>
      <c r="B27" s="636"/>
      <c r="C27" s="85">
        <f>SUM(C28:C29)</f>
        <v>3768</v>
      </c>
      <c r="D27" s="85">
        <f t="shared" ref="D27:F27" si="21">SUM(D28:D29)</f>
        <v>5433</v>
      </c>
      <c r="E27" s="85">
        <f t="shared" si="21"/>
        <v>3357</v>
      </c>
      <c r="F27" s="85">
        <f t="shared" si="21"/>
        <v>9468</v>
      </c>
      <c r="G27" s="122">
        <f t="shared" si="1"/>
        <v>22026</v>
      </c>
      <c r="H27" s="85"/>
      <c r="I27" s="85"/>
      <c r="J27" s="85"/>
      <c r="K27" s="86"/>
      <c r="L27" s="122">
        <f>SUM(H27:K27)</f>
        <v>0</v>
      </c>
      <c r="M27" s="85">
        <f>SUM(M28:M29)</f>
        <v>27312</v>
      </c>
      <c r="N27" s="87">
        <f t="shared" ref="N27:P27" si="22">SUM(N28:N29)</f>
        <v>30438.6</v>
      </c>
      <c r="O27" s="87">
        <f t="shared" si="22"/>
        <v>30479</v>
      </c>
      <c r="P27" s="87">
        <f t="shared" si="22"/>
        <v>33057.1</v>
      </c>
      <c r="Q27" s="122">
        <f>SUM(M27:P27)</f>
        <v>121286.70000000001</v>
      </c>
      <c r="R27" s="88"/>
      <c r="S27" s="89"/>
      <c r="T27" s="90"/>
      <c r="U27" s="93"/>
      <c r="V27" s="90"/>
      <c r="W27" s="92"/>
      <c r="X27" s="90"/>
      <c r="Y27" s="92"/>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row>
    <row r="28" spans="1:91" x14ac:dyDescent="0.25">
      <c r="A28" s="5">
        <v>18</v>
      </c>
      <c r="B28" s="10" t="s">
        <v>40</v>
      </c>
      <c r="C28" s="13">
        <v>3768</v>
      </c>
      <c r="D28" s="13">
        <v>5433</v>
      </c>
      <c r="E28" s="13">
        <v>3357</v>
      </c>
      <c r="F28" s="13">
        <v>9468</v>
      </c>
      <c r="G28" s="115">
        <f t="shared" si="1"/>
        <v>22026</v>
      </c>
      <c r="H28" s="21"/>
      <c r="I28" s="21"/>
      <c r="J28" s="21"/>
      <c r="K28" s="18"/>
      <c r="L28" s="76">
        <f t="shared" si="4"/>
        <v>0</v>
      </c>
      <c r="M28" s="31">
        <v>9998</v>
      </c>
      <c r="N28" s="24">
        <v>13472</v>
      </c>
      <c r="O28" s="24">
        <v>13492</v>
      </c>
      <c r="P28" s="64">
        <v>13852.5</v>
      </c>
      <c r="Q28" s="76">
        <f t="shared" si="5"/>
        <v>50814.5</v>
      </c>
      <c r="R28" s="74">
        <f t="shared" si="6"/>
        <v>13766</v>
      </c>
      <c r="S28" s="69"/>
      <c r="T28" s="70">
        <f>D28+I28+N28</f>
        <v>18905</v>
      </c>
      <c r="U28" s="82">
        <f t="shared" si="8"/>
        <v>0.37331105622548305</v>
      </c>
      <c r="V28" s="70">
        <f>E28+J28+O28</f>
        <v>16849</v>
      </c>
      <c r="W28" s="84">
        <f t="shared" si="10"/>
        <v>-0.10875429780481354</v>
      </c>
      <c r="X28" s="70">
        <f t="shared" si="11"/>
        <v>23320.5</v>
      </c>
      <c r="Y28" s="84">
        <f t="shared" si="12"/>
        <v>0.38408807644370585</v>
      </c>
    </row>
    <row r="29" spans="1:91" x14ac:dyDescent="0.25">
      <c r="A29" s="33">
        <v>19</v>
      </c>
      <c r="B29" s="10" t="s">
        <v>41</v>
      </c>
      <c r="C29" s="13"/>
      <c r="D29" s="13"/>
      <c r="E29" s="13"/>
      <c r="F29" s="13"/>
      <c r="G29" s="115">
        <f t="shared" si="1"/>
        <v>0</v>
      </c>
      <c r="H29" s="21"/>
      <c r="I29" s="21"/>
      <c r="J29" s="21"/>
      <c r="K29" s="18"/>
      <c r="L29" s="76">
        <f t="shared" si="4"/>
        <v>0</v>
      </c>
      <c r="M29" s="31">
        <v>17314</v>
      </c>
      <c r="N29" s="24">
        <v>16966.599999999999</v>
      </c>
      <c r="O29" s="24">
        <v>16987</v>
      </c>
      <c r="P29" s="64">
        <v>19204.599999999999</v>
      </c>
      <c r="Q29" s="76">
        <f t="shared" si="5"/>
        <v>70472.2</v>
      </c>
      <c r="R29" s="74">
        <f t="shared" si="6"/>
        <v>17314</v>
      </c>
      <c r="S29" s="69"/>
      <c r="T29" s="70">
        <f>D29+I29+N29</f>
        <v>16966.599999999999</v>
      </c>
      <c r="U29" s="82">
        <f t="shared" si="8"/>
        <v>-2.0064687536098039E-2</v>
      </c>
      <c r="V29" s="70">
        <f>E29+J29+O29</f>
        <v>16987</v>
      </c>
      <c r="W29" s="84">
        <f t="shared" si="10"/>
        <v>1.2023622882605506E-3</v>
      </c>
      <c r="X29" s="70">
        <f t="shared" si="11"/>
        <v>19204.599999999999</v>
      </c>
      <c r="Y29" s="84">
        <f t="shared" si="12"/>
        <v>0.13054688879731552</v>
      </c>
    </row>
    <row r="30" spans="1:91" s="127" customFormat="1" x14ac:dyDescent="0.25">
      <c r="A30" s="635" t="s">
        <v>42</v>
      </c>
      <c r="B30" s="636"/>
      <c r="C30" s="85">
        <f>SUM(C31:C37)</f>
        <v>0</v>
      </c>
      <c r="D30" s="85">
        <f t="shared" ref="D30:F30" si="23">SUM(D31:D37)</f>
        <v>0</v>
      </c>
      <c r="E30" s="85">
        <f t="shared" si="23"/>
        <v>0</v>
      </c>
      <c r="F30" s="85">
        <f t="shared" si="23"/>
        <v>0</v>
      </c>
      <c r="G30" s="122">
        <f t="shared" si="1"/>
        <v>0</v>
      </c>
      <c r="H30" s="85"/>
      <c r="I30" s="85"/>
      <c r="J30" s="85"/>
      <c r="K30" s="86"/>
      <c r="L30" s="122">
        <f>SUM(H30:K30)</f>
        <v>0</v>
      </c>
      <c r="M30" s="85">
        <f>SUM(M31:M39)</f>
        <v>2449372</v>
      </c>
      <c r="N30" s="85">
        <f t="shared" ref="N30:P30" si="24">SUM(N31:N39)</f>
        <v>7294746.9000000004</v>
      </c>
      <c r="O30" s="85">
        <f t="shared" si="24"/>
        <v>10493962</v>
      </c>
      <c r="P30" s="85">
        <f t="shared" si="24"/>
        <v>10824106.719999999</v>
      </c>
      <c r="Q30" s="122">
        <f>SUM(M30:P30)</f>
        <v>31062187.619999997</v>
      </c>
      <c r="R30" s="88"/>
      <c r="S30" s="89"/>
      <c r="T30" s="90"/>
      <c r="U30" s="91"/>
      <c r="V30" s="90"/>
      <c r="W30" s="92"/>
      <c r="X30" s="90"/>
      <c r="Y30" s="92"/>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row>
    <row r="31" spans="1:91" x14ac:dyDescent="0.25">
      <c r="A31" s="5">
        <v>20</v>
      </c>
      <c r="B31" s="10" t="s">
        <v>43</v>
      </c>
      <c r="C31" s="13"/>
      <c r="D31" s="13"/>
      <c r="E31" s="13"/>
      <c r="F31" s="13"/>
      <c r="G31" s="115">
        <f t="shared" si="1"/>
        <v>0</v>
      </c>
      <c r="H31" s="21"/>
      <c r="I31" s="21"/>
      <c r="J31" s="21"/>
      <c r="K31" s="18"/>
      <c r="L31" s="76">
        <f t="shared" si="4"/>
        <v>0</v>
      </c>
      <c r="M31" s="31">
        <v>246553</v>
      </c>
      <c r="N31" s="24">
        <v>700.1</v>
      </c>
      <c r="O31" s="24">
        <v>1410</v>
      </c>
      <c r="P31" s="64">
        <v>1520</v>
      </c>
      <c r="Q31" s="76">
        <f t="shared" si="5"/>
        <v>250183.1</v>
      </c>
      <c r="R31" s="74">
        <f t="shared" si="6"/>
        <v>246553</v>
      </c>
      <c r="S31" s="69"/>
      <c r="T31" s="70">
        <f>D31+I31+N31</f>
        <v>700.1</v>
      </c>
      <c r="U31" s="82">
        <f>(T31-R31)/R31</f>
        <v>-0.99716044826061734</v>
      </c>
      <c r="V31" s="70">
        <f>E31+J31+O31</f>
        <v>1410</v>
      </c>
      <c r="W31" s="84">
        <f t="shared" si="10"/>
        <v>1.0139980002856734</v>
      </c>
      <c r="X31" s="70">
        <f t="shared" si="11"/>
        <v>1520</v>
      </c>
      <c r="Y31" s="84">
        <f t="shared" si="12"/>
        <v>7.8014184397163122E-2</v>
      </c>
    </row>
    <row r="32" spans="1:91" x14ac:dyDescent="0.25">
      <c r="A32" s="5">
        <v>21</v>
      </c>
      <c r="B32" s="10" t="s">
        <v>44</v>
      </c>
      <c r="C32" s="13"/>
      <c r="D32" s="13"/>
      <c r="E32" s="13"/>
      <c r="F32" s="13"/>
      <c r="G32" s="115">
        <f t="shared" si="1"/>
        <v>0</v>
      </c>
      <c r="H32" s="21"/>
      <c r="I32" s="21"/>
      <c r="J32" s="21"/>
      <c r="K32" s="18"/>
      <c r="L32" s="76">
        <f t="shared" si="4"/>
        <v>0</v>
      </c>
      <c r="M32" s="31">
        <v>95673</v>
      </c>
      <c r="N32" s="24">
        <v>23</v>
      </c>
      <c r="O32" s="24">
        <v>112</v>
      </c>
      <c r="P32" s="64">
        <v>124</v>
      </c>
      <c r="Q32" s="76">
        <f t="shared" si="5"/>
        <v>95932</v>
      </c>
      <c r="R32" s="74">
        <f t="shared" si="6"/>
        <v>95673</v>
      </c>
      <c r="S32" s="69"/>
      <c r="T32" s="70">
        <f>D32+I32+N32</f>
        <v>23</v>
      </c>
      <c r="U32" s="82">
        <f t="shared" si="8"/>
        <v>-0.99975959779666157</v>
      </c>
      <c r="V32" s="70">
        <f>E32+J32+O32</f>
        <v>112</v>
      </c>
      <c r="W32" s="84">
        <f t="shared" si="10"/>
        <v>3.8695652173913042</v>
      </c>
      <c r="X32" s="70">
        <f t="shared" si="11"/>
        <v>124</v>
      </c>
      <c r="Y32" s="84">
        <f t="shared" si="12"/>
        <v>0.10714285714285714</v>
      </c>
    </row>
    <row r="33" spans="1:91" x14ac:dyDescent="0.25">
      <c r="A33" s="33">
        <v>22</v>
      </c>
      <c r="B33" s="10" t="s">
        <v>45</v>
      </c>
      <c r="C33" s="13"/>
      <c r="D33" s="13"/>
      <c r="E33" s="13"/>
      <c r="F33" s="13"/>
      <c r="G33" s="115">
        <f t="shared" si="1"/>
        <v>0</v>
      </c>
      <c r="H33" s="21"/>
      <c r="I33" s="21"/>
      <c r="J33" s="21"/>
      <c r="K33" s="18"/>
      <c r="L33" s="76">
        <f t="shared" si="4"/>
        <v>0</v>
      </c>
      <c r="M33" s="31">
        <v>358547</v>
      </c>
      <c r="N33" s="24">
        <v>96.7</v>
      </c>
      <c r="O33" s="24">
        <v>226</v>
      </c>
      <c r="P33" s="64">
        <v>266</v>
      </c>
      <c r="Q33" s="76">
        <f t="shared" si="5"/>
        <v>359135.7</v>
      </c>
      <c r="R33" s="74">
        <f t="shared" si="6"/>
        <v>358547</v>
      </c>
      <c r="S33" s="69"/>
      <c r="T33" s="70">
        <f>D33+I33+N33</f>
        <v>96.7</v>
      </c>
      <c r="U33" s="82">
        <f t="shared" si="8"/>
        <v>-0.99973030035113941</v>
      </c>
      <c r="V33" s="70">
        <f>E33+J33+O33</f>
        <v>226</v>
      </c>
      <c r="W33" s="84">
        <f t="shared" si="10"/>
        <v>1.3371251292657704</v>
      </c>
      <c r="X33" s="70">
        <f t="shared" si="11"/>
        <v>266</v>
      </c>
      <c r="Y33" s="84">
        <f t="shared" si="12"/>
        <v>0.17699115044247787</v>
      </c>
    </row>
    <row r="34" spans="1:91" x14ac:dyDescent="0.25">
      <c r="A34" s="5">
        <v>23</v>
      </c>
      <c r="B34" s="10" t="s">
        <v>46</v>
      </c>
      <c r="C34" s="13"/>
      <c r="D34" s="13"/>
      <c r="E34" s="13"/>
      <c r="F34" s="13"/>
      <c r="G34" s="115">
        <f t="shared" si="1"/>
        <v>0</v>
      </c>
      <c r="H34" s="21"/>
      <c r="I34" s="21"/>
      <c r="J34" s="21"/>
      <c r="K34" s="18"/>
      <c r="L34" s="76">
        <f t="shared" si="4"/>
        <v>0</v>
      </c>
      <c r="M34" s="31">
        <v>1742130</v>
      </c>
      <c r="N34" s="30">
        <v>7360.9</v>
      </c>
      <c r="O34" s="24">
        <v>12516</v>
      </c>
      <c r="P34" s="64">
        <v>12780</v>
      </c>
      <c r="Q34" s="76">
        <f t="shared" si="5"/>
        <v>1774786.9</v>
      </c>
      <c r="R34" s="74">
        <f t="shared" si="6"/>
        <v>1742130</v>
      </c>
      <c r="S34" s="69"/>
      <c r="T34" s="70">
        <f>D34+I34+N34</f>
        <v>7360.9</v>
      </c>
      <c r="U34" s="82">
        <f t="shared" si="8"/>
        <v>-0.99577476996550207</v>
      </c>
      <c r="V34" s="70">
        <f>E34+J34+O34</f>
        <v>12516</v>
      </c>
      <c r="W34" s="84">
        <f t="shared" si="10"/>
        <v>0.70033555679332704</v>
      </c>
      <c r="X34" s="70">
        <f t="shared" si="11"/>
        <v>12780</v>
      </c>
      <c r="Y34" s="84">
        <f t="shared" si="12"/>
        <v>2.109300095877277E-2</v>
      </c>
    </row>
    <row r="35" spans="1:91" x14ac:dyDescent="0.25">
      <c r="A35" s="5">
        <v>24</v>
      </c>
      <c r="B35" s="10" t="s">
        <v>47</v>
      </c>
      <c r="C35" s="13"/>
      <c r="D35" s="13"/>
      <c r="E35" s="13"/>
      <c r="F35" s="13"/>
      <c r="G35" s="115">
        <f t="shared" si="1"/>
        <v>0</v>
      </c>
      <c r="H35" s="21"/>
      <c r="I35" s="21"/>
      <c r="J35" s="21"/>
      <c r="K35" s="18"/>
      <c r="L35" s="76">
        <f t="shared" si="4"/>
        <v>0</v>
      </c>
      <c r="M35" s="31">
        <v>0</v>
      </c>
      <c r="N35" s="31">
        <v>6484069</v>
      </c>
      <c r="O35" s="24">
        <v>9331958</v>
      </c>
      <c r="P35" s="64">
        <v>9610896</v>
      </c>
      <c r="Q35" s="76">
        <f t="shared" si="5"/>
        <v>25426923</v>
      </c>
      <c r="R35" s="74">
        <f t="shared" si="6"/>
        <v>0</v>
      </c>
      <c r="S35" s="69"/>
      <c r="T35" s="70">
        <f>D35+I35+N35</f>
        <v>6484069</v>
      </c>
      <c r="U35" s="81" t="e">
        <f t="shared" si="8"/>
        <v>#DIV/0!</v>
      </c>
      <c r="V35" s="70">
        <f>E35+J35+O35</f>
        <v>9331958</v>
      </c>
      <c r="W35" s="84">
        <f t="shared" si="10"/>
        <v>0.43921324711381077</v>
      </c>
      <c r="X35" s="70">
        <f t="shared" si="11"/>
        <v>9610896</v>
      </c>
      <c r="Y35" s="84">
        <f t="shared" si="12"/>
        <v>2.9890618881910955E-2</v>
      </c>
    </row>
    <row r="36" spans="1:91" x14ac:dyDescent="0.25">
      <c r="A36" s="633"/>
      <c r="B36" s="634"/>
      <c r="C36" s="13"/>
      <c r="D36" s="13"/>
      <c r="E36" s="13"/>
      <c r="F36" s="13"/>
      <c r="G36" s="115">
        <f t="shared" si="1"/>
        <v>0</v>
      </c>
      <c r="H36" s="21"/>
      <c r="I36" s="21"/>
      <c r="J36" s="21"/>
      <c r="K36" s="18"/>
      <c r="L36" s="76"/>
      <c r="M36" s="31"/>
      <c r="N36" s="31"/>
      <c r="O36" s="24"/>
      <c r="P36" s="64"/>
      <c r="Q36" s="76"/>
      <c r="R36" s="74"/>
      <c r="S36" s="69"/>
      <c r="T36" s="70"/>
      <c r="U36" s="81"/>
      <c r="V36" s="70"/>
      <c r="W36" s="84"/>
      <c r="X36" s="70"/>
      <c r="Y36" s="84"/>
    </row>
    <row r="37" spans="1:91" x14ac:dyDescent="0.25">
      <c r="A37" s="33">
        <v>25</v>
      </c>
      <c r="B37" s="10" t="s">
        <v>48</v>
      </c>
      <c r="C37" s="13"/>
      <c r="D37" s="13"/>
      <c r="E37" s="13"/>
      <c r="F37" s="13"/>
      <c r="G37" s="115">
        <f t="shared" si="1"/>
        <v>0</v>
      </c>
      <c r="H37" s="21"/>
      <c r="I37" s="21"/>
      <c r="J37" s="21"/>
      <c r="K37" s="18"/>
      <c r="L37" s="76">
        <f t="shared" si="4"/>
        <v>0</v>
      </c>
      <c r="M37" s="24">
        <v>0</v>
      </c>
      <c r="N37" s="24">
        <f>721977+74363</f>
        <v>796340</v>
      </c>
      <c r="O37" s="24">
        <v>1141629</v>
      </c>
      <c r="P37" s="64">
        <v>1192000</v>
      </c>
      <c r="Q37" s="76">
        <f t="shared" si="5"/>
        <v>3129969</v>
      </c>
      <c r="R37" s="74">
        <f t="shared" si="6"/>
        <v>0</v>
      </c>
      <c r="S37" s="69"/>
      <c r="T37" s="70">
        <f>D37+I37+N37</f>
        <v>796340</v>
      </c>
      <c r="U37" s="81" t="e">
        <f t="shared" si="8"/>
        <v>#DIV/0!</v>
      </c>
      <c r="V37" s="70">
        <f>E37+J37+O37</f>
        <v>1141629</v>
      </c>
      <c r="W37" s="84">
        <f t="shared" si="10"/>
        <v>0.43359494688198508</v>
      </c>
      <c r="X37" s="70">
        <f t="shared" si="11"/>
        <v>1192000</v>
      </c>
      <c r="Y37" s="84">
        <f t="shared" si="12"/>
        <v>4.4122039646855502E-2</v>
      </c>
    </row>
    <row r="38" spans="1:91" x14ac:dyDescent="0.25">
      <c r="A38" s="5">
        <v>26</v>
      </c>
      <c r="B38" s="10" t="s">
        <v>49</v>
      </c>
      <c r="C38" s="14"/>
      <c r="D38" s="14"/>
      <c r="E38" s="14"/>
      <c r="F38" s="14"/>
      <c r="G38" s="115">
        <f t="shared" si="1"/>
        <v>0</v>
      </c>
      <c r="H38" s="22"/>
      <c r="I38" s="22"/>
      <c r="J38" s="22"/>
      <c r="K38" s="19"/>
      <c r="L38" s="76">
        <f t="shared" si="4"/>
        <v>0</v>
      </c>
      <c r="M38" s="26">
        <v>0</v>
      </c>
      <c r="N38" s="32">
        <v>455</v>
      </c>
      <c r="O38" s="32">
        <v>407</v>
      </c>
      <c r="P38" s="66">
        <v>813.02</v>
      </c>
      <c r="Q38" s="76">
        <f t="shared" si="5"/>
        <v>1675.02</v>
      </c>
      <c r="R38" s="74">
        <f t="shared" si="6"/>
        <v>0</v>
      </c>
      <c r="S38" s="69"/>
      <c r="T38" s="70">
        <f>D38+I38+N38</f>
        <v>455</v>
      </c>
      <c r="U38" s="81" t="e">
        <f t="shared" si="8"/>
        <v>#DIV/0!</v>
      </c>
      <c r="V38" s="70">
        <f>E38+J38+O38</f>
        <v>407</v>
      </c>
      <c r="W38" s="84">
        <f t="shared" si="10"/>
        <v>-0.10549450549450549</v>
      </c>
      <c r="X38" s="70">
        <f t="shared" si="11"/>
        <v>813.02</v>
      </c>
      <c r="Y38" s="84">
        <f t="shared" si="12"/>
        <v>0.9975921375921375</v>
      </c>
    </row>
    <row r="39" spans="1:91" x14ac:dyDescent="0.25">
      <c r="A39" s="5">
        <v>27</v>
      </c>
      <c r="B39" s="10" t="s">
        <v>50</v>
      </c>
      <c r="C39" s="13">
        <v>429</v>
      </c>
      <c r="D39" s="13">
        <v>52</v>
      </c>
      <c r="E39" s="13">
        <v>34</v>
      </c>
      <c r="F39" s="13">
        <v>27</v>
      </c>
      <c r="G39" s="115">
        <f t="shared" si="1"/>
        <v>542</v>
      </c>
      <c r="H39" s="21">
        <v>181</v>
      </c>
      <c r="I39" s="21">
        <v>1100</v>
      </c>
      <c r="J39" s="21">
        <v>877</v>
      </c>
      <c r="K39" s="18">
        <v>721.9</v>
      </c>
      <c r="L39" s="76">
        <f t="shared" si="4"/>
        <v>2879.9</v>
      </c>
      <c r="M39" s="24">
        <v>6469</v>
      </c>
      <c r="N39" s="24">
        <v>5702.2</v>
      </c>
      <c r="O39" s="24">
        <v>5704</v>
      </c>
      <c r="P39" s="64">
        <v>5707.7</v>
      </c>
      <c r="Q39" s="76">
        <f t="shared" si="5"/>
        <v>23582.9</v>
      </c>
      <c r="R39" s="74">
        <f t="shared" si="6"/>
        <v>7079</v>
      </c>
      <c r="S39" s="69"/>
      <c r="T39" s="70">
        <f>D39+I39+N39</f>
        <v>6854.2</v>
      </c>
      <c r="U39" s="82">
        <f t="shared" si="8"/>
        <v>-3.175589772566749E-2</v>
      </c>
      <c r="V39" s="70">
        <f>E39+J39+O39</f>
        <v>6615</v>
      </c>
      <c r="W39" s="84">
        <f t="shared" si="10"/>
        <v>-3.4898310524933591E-2</v>
      </c>
      <c r="X39" s="70">
        <f t="shared" si="11"/>
        <v>6456.5999999999995</v>
      </c>
      <c r="Y39" s="84">
        <f t="shared" si="12"/>
        <v>-2.3945578231292598E-2</v>
      </c>
    </row>
    <row r="40" spans="1:91" s="127" customFormat="1" x14ac:dyDescent="0.25">
      <c r="A40" s="637" t="s">
        <v>51</v>
      </c>
      <c r="B40" s="638"/>
      <c r="C40" s="85">
        <f>SUM(C41:C45)</f>
        <v>19451</v>
      </c>
      <c r="D40" s="85">
        <f t="shared" ref="D40:F40" si="25">SUM(D41:D45)</f>
        <v>22112</v>
      </c>
      <c r="E40" s="85">
        <f t="shared" si="25"/>
        <v>24406</v>
      </c>
      <c r="F40" s="85">
        <f t="shared" si="25"/>
        <v>20689</v>
      </c>
      <c r="G40" s="122">
        <f t="shared" si="1"/>
        <v>86658</v>
      </c>
      <c r="H40" s="85"/>
      <c r="I40" s="85"/>
      <c r="J40" s="85"/>
      <c r="K40" s="86"/>
      <c r="L40" s="122">
        <f>SUM(H40:K40)</f>
        <v>0</v>
      </c>
      <c r="M40" s="85">
        <f>SUM(M41:M49)</f>
        <v>67821</v>
      </c>
      <c r="N40" s="85">
        <f t="shared" ref="N40:O40" si="26">SUM(N41:N49)</f>
        <v>79420.200000000012</v>
      </c>
      <c r="O40" s="85">
        <f t="shared" si="26"/>
        <v>80164</v>
      </c>
      <c r="P40" s="85">
        <f>SUM(P41:P53)</f>
        <v>88003.91</v>
      </c>
      <c r="Q40" s="122">
        <f>SUM(M40:P40)</f>
        <v>315409.11</v>
      </c>
      <c r="R40" s="88"/>
      <c r="S40" s="89"/>
      <c r="T40" s="90"/>
      <c r="U40" s="91"/>
      <c r="V40" s="90"/>
      <c r="W40" s="92"/>
      <c r="X40" s="90"/>
      <c r="Y40" s="92"/>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row>
    <row r="41" spans="1:91" x14ac:dyDescent="0.25">
      <c r="A41" s="33">
        <v>28</v>
      </c>
      <c r="B41" s="10" t="s">
        <v>52</v>
      </c>
      <c r="C41" s="13"/>
      <c r="D41" s="13"/>
      <c r="E41" s="13"/>
      <c r="F41" s="13"/>
      <c r="G41" s="115">
        <f t="shared" si="1"/>
        <v>0</v>
      </c>
      <c r="H41" s="21"/>
      <c r="I41" s="21"/>
      <c r="J41" s="21"/>
      <c r="K41" s="18"/>
      <c r="L41" s="76">
        <f t="shared" si="4"/>
        <v>0</v>
      </c>
      <c r="M41" s="24">
        <v>55215</v>
      </c>
      <c r="N41" s="24">
        <v>45375</v>
      </c>
      <c r="O41" s="24">
        <v>45621</v>
      </c>
      <c r="P41" s="64">
        <v>50280</v>
      </c>
      <c r="Q41" s="76">
        <f t="shared" si="5"/>
        <v>196491</v>
      </c>
      <c r="R41" s="74">
        <f t="shared" si="6"/>
        <v>55215</v>
      </c>
      <c r="S41" s="69"/>
      <c r="T41" s="70">
        <f>D41+I41+N41</f>
        <v>45375</v>
      </c>
      <c r="U41" s="82">
        <f t="shared" si="8"/>
        <v>-0.17821244227112198</v>
      </c>
      <c r="V41" s="70">
        <f>E41+J41+O41</f>
        <v>45621</v>
      </c>
      <c r="W41" s="84">
        <f t="shared" si="10"/>
        <v>5.4214876033057855E-3</v>
      </c>
      <c r="X41" s="70">
        <f t="shared" si="11"/>
        <v>50280</v>
      </c>
      <c r="Y41" s="84">
        <f t="shared" si="12"/>
        <v>0.10212402183205103</v>
      </c>
      <c r="Z41" s="368" t="s">
        <v>53</v>
      </c>
    </row>
    <row r="42" spans="1:91" x14ac:dyDescent="0.25">
      <c r="A42" s="33">
        <v>28</v>
      </c>
      <c r="B42" s="10" t="s">
        <v>54</v>
      </c>
      <c r="C42" s="13">
        <v>2933</v>
      </c>
      <c r="D42" s="13">
        <v>2858</v>
      </c>
      <c r="E42" s="13">
        <v>1280</v>
      </c>
      <c r="F42" s="13">
        <v>1244</v>
      </c>
      <c r="G42" s="115">
        <f t="shared" si="1"/>
        <v>8315</v>
      </c>
      <c r="H42" s="16"/>
      <c r="I42" s="16"/>
      <c r="J42" s="16">
        <v>78</v>
      </c>
      <c r="K42" s="16">
        <v>329.3</v>
      </c>
      <c r="L42" s="76">
        <f t="shared" si="4"/>
        <v>407.3</v>
      </c>
      <c r="M42" s="24"/>
      <c r="N42" s="24"/>
      <c r="O42" s="24"/>
      <c r="P42" s="64"/>
      <c r="Q42" s="76">
        <f t="shared" si="5"/>
        <v>0</v>
      </c>
      <c r="R42" s="74">
        <f t="shared" si="6"/>
        <v>2933</v>
      </c>
      <c r="S42" s="69"/>
      <c r="T42" s="70">
        <f>D42+I42+N42</f>
        <v>2858</v>
      </c>
      <c r="U42" s="82">
        <f t="shared" si="8"/>
        <v>-2.5571087623593589E-2</v>
      </c>
      <c r="V42" s="70">
        <f>E42+J42+O42</f>
        <v>1358</v>
      </c>
      <c r="W42" s="84">
        <f t="shared" si="10"/>
        <v>-0.52484254723582924</v>
      </c>
      <c r="X42" s="70">
        <f t="shared" si="11"/>
        <v>1573.3</v>
      </c>
      <c r="Y42" s="84">
        <f t="shared" si="12"/>
        <v>0.15854197349042706</v>
      </c>
    </row>
    <row r="43" spans="1:91" x14ac:dyDescent="0.25">
      <c r="A43" s="5">
        <v>29</v>
      </c>
      <c r="B43" s="10" t="s">
        <v>55</v>
      </c>
      <c r="C43" s="13">
        <v>4586</v>
      </c>
      <c r="D43" s="13">
        <v>6614</v>
      </c>
      <c r="E43" s="12">
        <v>7566</v>
      </c>
      <c r="F43" s="12">
        <v>5241</v>
      </c>
      <c r="G43" s="115">
        <f t="shared" si="1"/>
        <v>24007</v>
      </c>
      <c r="H43" s="21">
        <v>38681</v>
      </c>
      <c r="I43" s="21">
        <v>35245</v>
      </c>
      <c r="J43" s="21">
        <v>32375</v>
      </c>
      <c r="K43" s="18">
        <v>17608.7</v>
      </c>
      <c r="L43" s="76">
        <f t="shared" si="4"/>
        <v>123909.7</v>
      </c>
      <c r="M43" s="24"/>
      <c r="N43" s="24"/>
      <c r="O43" s="24"/>
      <c r="P43" s="64"/>
      <c r="Q43" s="76">
        <f t="shared" si="5"/>
        <v>0</v>
      </c>
      <c r="R43" s="74">
        <f t="shared" si="6"/>
        <v>43267</v>
      </c>
      <c r="S43" s="69"/>
      <c r="T43" s="70">
        <f>D43+I43+N43</f>
        <v>41859</v>
      </c>
      <c r="U43" s="82">
        <f t="shared" si="8"/>
        <v>-3.2542122171631958E-2</v>
      </c>
      <c r="V43" s="70">
        <f>E43+J43+O43</f>
        <v>39941</v>
      </c>
      <c r="W43" s="84">
        <f t="shared" si="10"/>
        <v>-4.5820492606130102E-2</v>
      </c>
      <c r="X43" s="70">
        <f t="shared" si="11"/>
        <v>22849.7</v>
      </c>
      <c r="Y43" s="84">
        <f t="shared" si="12"/>
        <v>-0.42791367266718405</v>
      </c>
    </row>
    <row r="44" spans="1:91" x14ac:dyDescent="0.25">
      <c r="A44" s="5">
        <v>30</v>
      </c>
      <c r="B44" s="10" t="s">
        <v>56</v>
      </c>
      <c r="C44" s="13">
        <v>11928</v>
      </c>
      <c r="D44" s="13">
        <v>11672</v>
      </c>
      <c r="E44" s="13">
        <v>13514</v>
      </c>
      <c r="F44" s="13">
        <v>12310</v>
      </c>
      <c r="G44" s="115">
        <f t="shared" si="1"/>
        <v>49424</v>
      </c>
      <c r="H44" s="21">
        <v>167441</v>
      </c>
      <c r="I44" s="21">
        <v>190808</v>
      </c>
      <c r="J44" s="21">
        <v>193602</v>
      </c>
      <c r="K44" s="18">
        <v>233874.4</v>
      </c>
      <c r="L44" s="76">
        <f t="shared" si="4"/>
        <v>785725.4</v>
      </c>
      <c r="M44" s="24"/>
      <c r="N44" s="24"/>
      <c r="O44" s="24"/>
      <c r="P44" s="64"/>
      <c r="Q44" s="76">
        <f t="shared" si="5"/>
        <v>0</v>
      </c>
      <c r="R44" s="74">
        <f t="shared" si="6"/>
        <v>179369</v>
      </c>
      <c r="S44" s="69"/>
      <c r="T44" s="70">
        <f>D44+I44+N44</f>
        <v>202480</v>
      </c>
      <c r="U44" s="82">
        <f t="shared" si="8"/>
        <v>0.12884612168211898</v>
      </c>
      <c r="V44" s="70">
        <f>E44+J44+O44</f>
        <v>207116</v>
      </c>
      <c r="W44" s="84">
        <f t="shared" si="10"/>
        <v>2.2896088502568156E-2</v>
      </c>
      <c r="X44" s="70">
        <f t="shared" si="11"/>
        <v>246184.4</v>
      </c>
      <c r="Y44" s="84">
        <f t="shared" si="12"/>
        <v>0.18863052588887383</v>
      </c>
    </row>
    <row r="45" spans="1:91" x14ac:dyDescent="0.25">
      <c r="A45" s="33">
        <v>31</v>
      </c>
      <c r="B45" s="10" t="s">
        <v>57</v>
      </c>
      <c r="C45" s="13">
        <v>4</v>
      </c>
      <c r="D45" s="13">
        <v>968</v>
      </c>
      <c r="E45" s="12">
        <v>2046</v>
      </c>
      <c r="F45" s="12">
        <v>1894</v>
      </c>
      <c r="G45" s="115">
        <f t="shared" si="1"/>
        <v>4912</v>
      </c>
      <c r="H45" s="21">
        <v>23022</v>
      </c>
      <c r="I45" s="21">
        <v>26549</v>
      </c>
      <c r="J45" s="21">
        <v>25923</v>
      </c>
      <c r="K45" s="18">
        <v>20054.2</v>
      </c>
      <c r="L45" s="76">
        <f t="shared" si="4"/>
        <v>95548.2</v>
      </c>
      <c r="M45" s="24">
        <v>8448</v>
      </c>
      <c r="N45" s="24">
        <v>13420.3</v>
      </c>
      <c r="O45" s="24">
        <v>13844</v>
      </c>
      <c r="P45" s="64">
        <v>16010</v>
      </c>
      <c r="Q45" s="76">
        <f t="shared" si="5"/>
        <v>51722.3</v>
      </c>
      <c r="R45" s="74">
        <f t="shared" si="6"/>
        <v>31474</v>
      </c>
      <c r="S45" s="69"/>
      <c r="T45" s="70">
        <f>D45+I45+N45</f>
        <v>40937.300000000003</v>
      </c>
      <c r="U45" s="83">
        <f t="shared" si="8"/>
        <v>0.30067039461142542</v>
      </c>
      <c r="V45" s="70">
        <f>E45+J45+O45</f>
        <v>41813</v>
      </c>
      <c r="W45" s="84">
        <f t="shared" si="10"/>
        <v>2.1391249545035872E-2</v>
      </c>
      <c r="X45" s="70">
        <f t="shared" si="11"/>
        <v>37958.199999999997</v>
      </c>
      <c r="Y45" s="84">
        <f t="shared" si="12"/>
        <v>-9.219142371989579E-2</v>
      </c>
    </row>
    <row r="46" spans="1:91" x14ac:dyDescent="0.25">
      <c r="A46" s="33"/>
      <c r="B46" s="10"/>
      <c r="C46" s="13"/>
      <c r="D46" s="13"/>
      <c r="E46" s="12"/>
      <c r="F46" s="12"/>
      <c r="G46" s="115">
        <f t="shared" si="1"/>
        <v>0</v>
      </c>
      <c r="H46" s="21"/>
      <c r="I46" s="21"/>
      <c r="J46" s="21"/>
      <c r="K46" s="18"/>
      <c r="L46" s="76"/>
      <c r="M46" s="24"/>
      <c r="N46" s="24"/>
      <c r="O46" s="24"/>
      <c r="P46" s="64"/>
      <c r="Q46" s="76"/>
      <c r="R46" s="74"/>
      <c r="S46" s="69"/>
      <c r="T46" s="70"/>
      <c r="U46" s="83"/>
      <c r="V46" s="70"/>
      <c r="W46" s="84"/>
      <c r="X46" s="70"/>
      <c r="Y46" s="84"/>
    </row>
    <row r="47" spans="1:91" x14ac:dyDescent="0.25">
      <c r="A47" s="5">
        <v>32</v>
      </c>
      <c r="B47" s="10" t="s">
        <v>58</v>
      </c>
      <c r="C47" s="13">
        <v>19</v>
      </c>
      <c r="D47" s="13">
        <v>63</v>
      </c>
      <c r="E47" s="13">
        <v>55</v>
      </c>
      <c r="F47" s="13">
        <v>76</v>
      </c>
      <c r="G47" s="115">
        <f t="shared" si="1"/>
        <v>213</v>
      </c>
      <c r="H47" s="21"/>
      <c r="I47" s="21"/>
      <c r="J47" s="21"/>
      <c r="K47" s="18"/>
      <c r="L47" s="76">
        <f t="shared" si="4"/>
        <v>0</v>
      </c>
      <c r="M47" s="24"/>
      <c r="N47" s="24"/>
      <c r="O47" s="24"/>
      <c r="P47" s="64"/>
      <c r="Q47" s="76">
        <f t="shared" si="5"/>
        <v>0</v>
      </c>
      <c r="R47" s="74">
        <f t="shared" si="6"/>
        <v>19</v>
      </c>
      <c r="S47" s="69"/>
      <c r="T47" s="70">
        <f t="shared" ref="T47:T53" si="27">D47+I47+N47</f>
        <v>63</v>
      </c>
      <c r="U47" s="83">
        <f t="shared" si="8"/>
        <v>2.3157894736842106</v>
      </c>
      <c r="V47" s="70">
        <f t="shared" ref="V47:V53" si="28">E47+J47+O47</f>
        <v>55</v>
      </c>
      <c r="W47" s="84">
        <f t="shared" si="10"/>
        <v>-0.12698412698412698</v>
      </c>
      <c r="X47" s="70">
        <f t="shared" si="11"/>
        <v>76</v>
      </c>
      <c r="Y47" s="84">
        <f t="shared" si="12"/>
        <v>0.38181818181818183</v>
      </c>
    </row>
    <row r="48" spans="1:91" x14ac:dyDescent="0.25">
      <c r="A48" s="5">
        <v>33</v>
      </c>
      <c r="B48" s="10" t="s">
        <v>59</v>
      </c>
      <c r="C48" s="13"/>
      <c r="D48" s="13"/>
      <c r="E48" s="13"/>
      <c r="F48" s="13"/>
      <c r="G48" s="115">
        <f t="shared" si="1"/>
        <v>0</v>
      </c>
      <c r="H48" s="21"/>
      <c r="I48" s="21"/>
      <c r="J48" s="21"/>
      <c r="K48" s="18"/>
      <c r="L48" s="76">
        <f t="shared" si="4"/>
        <v>0</v>
      </c>
      <c r="M48" s="24">
        <v>4158</v>
      </c>
      <c r="N48" s="24">
        <v>20624.900000000001</v>
      </c>
      <c r="O48" s="24">
        <v>20699</v>
      </c>
      <c r="P48" s="64">
        <v>21713.91</v>
      </c>
      <c r="Q48" s="76">
        <f t="shared" si="5"/>
        <v>67195.81</v>
      </c>
      <c r="R48" s="74">
        <f t="shared" si="6"/>
        <v>4158</v>
      </c>
      <c r="S48" s="69"/>
      <c r="T48" s="70">
        <f t="shared" si="27"/>
        <v>20624.900000000001</v>
      </c>
      <c r="U48" s="83">
        <f t="shared" si="8"/>
        <v>3.9602934102934109</v>
      </c>
      <c r="V48" s="70">
        <f t="shared" si="28"/>
        <v>20699</v>
      </c>
      <c r="W48" s="84">
        <f t="shared" si="10"/>
        <v>3.5927446920954059E-3</v>
      </c>
      <c r="X48" s="70">
        <f t="shared" si="11"/>
        <v>21713.91</v>
      </c>
      <c r="Y48" s="84">
        <f t="shared" si="12"/>
        <v>4.903183728682544E-2</v>
      </c>
    </row>
    <row r="49" spans="1:25" x14ac:dyDescent="0.25">
      <c r="A49" s="33">
        <v>34</v>
      </c>
      <c r="B49" s="10" t="s">
        <v>60</v>
      </c>
      <c r="C49" s="13"/>
      <c r="D49" s="13"/>
      <c r="E49" s="13"/>
      <c r="F49" s="13"/>
      <c r="G49" s="115">
        <f t="shared" si="1"/>
        <v>0</v>
      </c>
      <c r="H49" s="21"/>
      <c r="I49" s="21"/>
      <c r="J49" s="21"/>
      <c r="K49" s="18"/>
      <c r="L49" s="76">
        <f t="shared" si="4"/>
        <v>0</v>
      </c>
      <c r="M49" s="24"/>
      <c r="N49" s="24"/>
      <c r="O49" s="24"/>
      <c r="P49" s="64"/>
      <c r="Q49" s="76">
        <f t="shared" si="5"/>
        <v>0</v>
      </c>
      <c r="R49" s="74">
        <f t="shared" si="6"/>
        <v>0</v>
      </c>
      <c r="S49" s="69"/>
      <c r="T49" s="70">
        <f t="shared" si="27"/>
        <v>0</v>
      </c>
      <c r="U49" s="81"/>
      <c r="V49" s="70">
        <f t="shared" si="28"/>
        <v>0</v>
      </c>
      <c r="W49" s="84"/>
      <c r="X49" s="70">
        <f t="shared" si="11"/>
        <v>0</v>
      </c>
      <c r="Y49" s="84"/>
    </row>
    <row r="50" spans="1:25" x14ac:dyDescent="0.25">
      <c r="A50" s="5">
        <v>35</v>
      </c>
      <c r="B50" s="10" t="s">
        <v>61</v>
      </c>
      <c r="C50" s="14"/>
      <c r="D50" s="14"/>
      <c r="E50" s="14"/>
      <c r="F50" s="14"/>
      <c r="G50" s="115">
        <f t="shared" si="1"/>
        <v>0</v>
      </c>
      <c r="H50" s="22"/>
      <c r="I50" s="22"/>
      <c r="J50" s="22"/>
      <c r="K50" s="19"/>
      <c r="L50" s="76">
        <f t="shared" si="4"/>
        <v>0</v>
      </c>
      <c r="M50" s="26"/>
      <c r="N50" s="26"/>
      <c r="O50" s="26"/>
      <c r="P50" s="66"/>
      <c r="Q50" s="76">
        <f t="shared" si="5"/>
        <v>0</v>
      </c>
      <c r="R50" s="74">
        <f t="shared" si="6"/>
        <v>0</v>
      </c>
      <c r="S50" s="69"/>
      <c r="T50" s="70">
        <f t="shared" si="27"/>
        <v>0</v>
      </c>
      <c r="U50" s="81"/>
      <c r="V50" s="70">
        <f t="shared" si="28"/>
        <v>0</v>
      </c>
      <c r="W50" s="84"/>
      <c r="X50" s="70">
        <f t="shared" si="11"/>
        <v>0</v>
      </c>
      <c r="Y50" s="84"/>
    </row>
    <row r="51" spans="1:25" x14ac:dyDescent="0.25">
      <c r="A51" s="5">
        <v>36</v>
      </c>
      <c r="B51" s="10" t="s">
        <v>62</v>
      </c>
      <c r="C51" s="14"/>
      <c r="D51" s="14"/>
      <c r="E51" s="14"/>
      <c r="F51" s="14"/>
      <c r="G51" s="115">
        <f t="shared" si="1"/>
        <v>0</v>
      </c>
      <c r="H51" s="22"/>
      <c r="I51" s="22"/>
      <c r="J51" s="22"/>
      <c r="K51" s="19"/>
      <c r="L51" s="76">
        <f t="shared" si="4"/>
        <v>0</v>
      </c>
      <c r="M51" s="26"/>
      <c r="N51" s="26"/>
      <c r="O51" s="26"/>
      <c r="P51" s="66"/>
      <c r="Q51" s="76">
        <f t="shared" si="5"/>
        <v>0</v>
      </c>
      <c r="R51" s="74">
        <f t="shared" si="6"/>
        <v>0</v>
      </c>
      <c r="S51" s="69"/>
      <c r="T51" s="70">
        <f t="shared" si="27"/>
        <v>0</v>
      </c>
      <c r="U51" s="81"/>
      <c r="V51" s="70">
        <f t="shared" si="28"/>
        <v>0</v>
      </c>
      <c r="W51" s="84"/>
      <c r="X51" s="70">
        <f t="shared" si="11"/>
        <v>0</v>
      </c>
      <c r="Y51" s="84"/>
    </row>
    <row r="52" spans="1:25" x14ac:dyDescent="0.25">
      <c r="A52" s="33">
        <v>37</v>
      </c>
      <c r="B52" s="10" t="s">
        <v>63</v>
      </c>
      <c r="C52" s="13"/>
      <c r="D52" s="13"/>
      <c r="E52" s="13"/>
      <c r="F52" s="13"/>
      <c r="G52" s="115">
        <f t="shared" si="1"/>
        <v>0</v>
      </c>
      <c r="H52" s="21"/>
      <c r="I52" s="21"/>
      <c r="J52" s="21"/>
      <c r="K52" s="18"/>
      <c r="L52" s="76">
        <f t="shared" si="4"/>
        <v>0</v>
      </c>
      <c r="M52" s="24"/>
      <c r="N52" s="24"/>
      <c r="O52" s="24"/>
      <c r="P52" s="64"/>
      <c r="Q52" s="76">
        <f t="shared" si="5"/>
        <v>0</v>
      </c>
      <c r="R52" s="74">
        <f t="shared" si="6"/>
        <v>0</v>
      </c>
      <c r="S52" s="69"/>
      <c r="T52" s="70">
        <f t="shared" si="27"/>
        <v>0</v>
      </c>
      <c r="U52" s="81"/>
      <c r="V52" s="70">
        <f t="shared" si="28"/>
        <v>0</v>
      </c>
      <c r="W52" s="84"/>
      <c r="X52" s="70">
        <f t="shared" si="11"/>
        <v>0</v>
      </c>
      <c r="Y52" s="84"/>
    </row>
    <row r="53" spans="1:25" ht="30.6" thickBot="1" x14ac:dyDescent="0.3">
      <c r="A53" s="5">
        <v>38</v>
      </c>
      <c r="B53" s="11" t="s">
        <v>64</v>
      </c>
      <c r="C53" s="15"/>
      <c r="D53" s="15"/>
      <c r="E53" s="15"/>
      <c r="F53" s="15"/>
      <c r="G53" s="115">
        <f t="shared" si="1"/>
        <v>0</v>
      </c>
      <c r="H53" s="23"/>
      <c r="I53" s="23"/>
      <c r="J53" s="23"/>
      <c r="K53" s="20"/>
      <c r="L53" s="76">
        <f t="shared" si="4"/>
        <v>0</v>
      </c>
      <c r="M53" s="28"/>
      <c r="N53" s="28"/>
      <c r="O53" s="28"/>
      <c r="P53" s="67"/>
      <c r="Q53" s="76">
        <f t="shared" si="5"/>
        <v>0</v>
      </c>
      <c r="R53" s="74">
        <f t="shared" si="6"/>
        <v>0</v>
      </c>
      <c r="S53" s="69"/>
      <c r="T53" s="70">
        <f t="shared" si="27"/>
        <v>0</v>
      </c>
      <c r="U53" s="81"/>
      <c r="V53" s="70">
        <f t="shared" si="28"/>
        <v>0</v>
      </c>
      <c r="W53" s="84"/>
      <c r="X53" s="70">
        <f t="shared" si="11"/>
        <v>0</v>
      </c>
      <c r="Y53" s="84"/>
    </row>
    <row r="54" spans="1:25" x14ac:dyDescent="0.25">
      <c r="A54" s="1"/>
      <c r="B54" s="7"/>
    </row>
    <row r="55" spans="1:25" x14ac:dyDescent="0.25">
      <c r="A55" s="1"/>
      <c r="B55" s="7"/>
      <c r="C55" s="1"/>
      <c r="D55" s="1"/>
      <c r="E55" s="1"/>
      <c r="F55" s="1"/>
      <c r="G55" s="1"/>
      <c r="H55" s="1"/>
      <c r="I55" s="1"/>
      <c r="J55" s="1"/>
      <c r="K55" s="1"/>
      <c r="L55" s="1"/>
      <c r="M55" s="1"/>
      <c r="N55" s="1"/>
      <c r="O55" s="1"/>
      <c r="P55" s="1"/>
      <c r="Q55" s="1"/>
    </row>
    <row r="56" spans="1:25" x14ac:dyDescent="0.25">
      <c r="A56" s="1"/>
      <c r="B56" s="7"/>
    </row>
    <row r="57" spans="1:25" x14ac:dyDescent="0.25">
      <c r="A57" s="1"/>
      <c r="B57" s="7"/>
      <c r="C57" s="1"/>
      <c r="D57" s="1"/>
      <c r="E57" s="1"/>
      <c r="F57" s="1"/>
      <c r="G57" s="1"/>
      <c r="H57" s="1"/>
      <c r="I57" s="1"/>
      <c r="J57" s="1"/>
      <c r="K57" s="1"/>
      <c r="L57" s="1"/>
      <c r="M57" s="1"/>
      <c r="N57" s="1"/>
      <c r="O57" s="1"/>
      <c r="P57" s="1"/>
      <c r="Q57" s="1"/>
    </row>
    <row r="58" spans="1:25" x14ac:dyDescent="0.25">
      <c r="A58" s="1"/>
      <c r="B58" s="7"/>
    </row>
    <row r="59" spans="1:25" x14ac:dyDescent="0.25">
      <c r="A59" s="1"/>
      <c r="B59" s="7"/>
      <c r="C59" s="1"/>
      <c r="D59" s="1"/>
      <c r="E59" s="1"/>
      <c r="F59" s="1"/>
      <c r="G59" s="1"/>
      <c r="H59" s="1"/>
      <c r="I59" s="1"/>
      <c r="J59" s="1"/>
      <c r="K59" s="1"/>
      <c r="L59" s="1"/>
      <c r="M59" s="1"/>
      <c r="N59" s="1"/>
      <c r="O59" s="1"/>
      <c r="P59" s="1"/>
      <c r="Q59" s="1"/>
    </row>
    <row r="60" spans="1:25" x14ac:dyDescent="0.25">
      <c r="A60" s="1"/>
      <c r="B60" s="7"/>
    </row>
    <row r="61" spans="1:25" x14ac:dyDescent="0.25">
      <c r="A61" s="1"/>
      <c r="B61" s="7"/>
    </row>
    <row r="62" spans="1:25" x14ac:dyDescent="0.25">
      <c r="A62" s="1"/>
      <c r="B62" s="7"/>
      <c r="C62" s="1"/>
      <c r="D62" s="1"/>
      <c r="E62" s="1"/>
      <c r="F62" s="1"/>
      <c r="G62" s="1"/>
      <c r="H62" s="1"/>
      <c r="I62" s="1"/>
      <c r="J62" s="1"/>
      <c r="K62" s="1"/>
      <c r="L62" s="1"/>
      <c r="M62" s="1"/>
      <c r="N62" s="1"/>
      <c r="O62" s="1"/>
      <c r="P62" s="1"/>
      <c r="Q62" s="1"/>
    </row>
    <row r="63" spans="1:25" x14ac:dyDescent="0.25">
      <c r="A63" s="1"/>
      <c r="B63" s="7"/>
      <c r="C63" s="1"/>
      <c r="D63" s="1"/>
      <c r="E63" s="1"/>
      <c r="F63" s="1"/>
      <c r="G63" s="1"/>
      <c r="H63" s="1"/>
      <c r="I63" s="1"/>
      <c r="J63" s="1"/>
      <c r="K63" s="1"/>
      <c r="L63" s="1"/>
      <c r="M63" s="1"/>
      <c r="N63" s="1"/>
      <c r="O63" s="1"/>
      <c r="P63" s="1"/>
      <c r="Q63" s="1"/>
    </row>
    <row r="64" spans="1:25" x14ac:dyDescent="0.25">
      <c r="A64" s="1"/>
      <c r="B64" s="7"/>
    </row>
    <row r="65" spans="1:17" x14ac:dyDescent="0.25">
      <c r="A65" s="1"/>
      <c r="B65" s="7"/>
      <c r="C65" s="1"/>
      <c r="D65" s="1"/>
      <c r="E65" s="1"/>
      <c r="F65" s="1"/>
      <c r="G65" s="1"/>
      <c r="H65" s="1"/>
      <c r="I65" s="1"/>
      <c r="J65" s="1"/>
      <c r="K65" s="1"/>
      <c r="L65" s="1"/>
      <c r="M65" s="1"/>
      <c r="N65" s="1"/>
      <c r="O65" s="1"/>
      <c r="P65" s="1"/>
      <c r="Q65" s="1"/>
    </row>
    <row r="66" spans="1:17" x14ac:dyDescent="0.25">
      <c r="A66" s="1"/>
      <c r="B66" s="7"/>
      <c r="C66" s="1"/>
      <c r="D66" s="1"/>
      <c r="E66" s="1"/>
      <c r="F66" s="1"/>
      <c r="G66" s="1"/>
      <c r="H66" s="1"/>
      <c r="I66" s="1"/>
      <c r="J66" s="1"/>
      <c r="K66" s="1"/>
      <c r="L66" s="1"/>
      <c r="M66" s="1"/>
      <c r="N66" s="1"/>
      <c r="O66" s="1"/>
      <c r="P66" s="1"/>
      <c r="Q66" s="1"/>
    </row>
    <row r="67" spans="1:17" x14ac:dyDescent="0.25">
      <c r="A67" s="1"/>
      <c r="B67" s="7"/>
      <c r="C67" s="1"/>
      <c r="D67" s="1"/>
      <c r="E67" s="1"/>
      <c r="F67" s="1"/>
      <c r="G67" s="1"/>
      <c r="H67" s="1"/>
      <c r="I67" s="1"/>
      <c r="J67" s="1"/>
      <c r="K67" s="1"/>
      <c r="L67" s="1"/>
      <c r="M67" s="1"/>
      <c r="N67" s="1"/>
      <c r="O67" s="1"/>
      <c r="P67" s="1"/>
      <c r="Q67" s="1"/>
    </row>
    <row r="68" spans="1:17" x14ac:dyDescent="0.25">
      <c r="A68" s="1"/>
      <c r="B68" s="7"/>
      <c r="C68" s="1"/>
      <c r="D68" s="1"/>
      <c r="E68" s="1"/>
      <c r="F68" s="1"/>
      <c r="G68" s="1"/>
      <c r="H68" s="1"/>
      <c r="I68" s="1"/>
      <c r="J68" s="1"/>
      <c r="K68" s="1"/>
      <c r="L68" s="1"/>
      <c r="M68" s="1"/>
      <c r="N68" s="1"/>
      <c r="O68" s="1"/>
      <c r="P68" s="1"/>
      <c r="Q68" s="1"/>
    </row>
    <row r="69" spans="1:17" x14ac:dyDescent="0.25">
      <c r="A69" s="1"/>
      <c r="B69" s="7"/>
      <c r="C69" s="1"/>
      <c r="D69" s="1"/>
      <c r="E69" s="1"/>
      <c r="F69" s="1"/>
      <c r="G69" s="1"/>
      <c r="H69" s="1"/>
      <c r="I69" s="1"/>
      <c r="J69" s="1"/>
      <c r="K69" s="1"/>
      <c r="L69" s="1"/>
      <c r="M69" s="1"/>
      <c r="N69" s="1"/>
      <c r="O69" s="1"/>
      <c r="P69" s="1"/>
      <c r="Q69" s="1"/>
    </row>
    <row r="70" spans="1:17" x14ac:dyDescent="0.25">
      <c r="A70" s="1"/>
      <c r="B70" s="7"/>
      <c r="C70" s="1"/>
      <c r="D70" s="1"/>
      <c r="E70" s="1"/>
      <c r="F70" s="1"/>
      <c r="G70" s="1"/>
      <c r="H70" s="1"/>
      <c r="I70" s="1"/>
      <c r="J70" s="1"/>
      <c r="K70" s="1"/>
      <c r="L70" s="1"/>
      <c r="M70" s="1"/>
      <c r="N70" s="1"/>
      <c r="O70" s="1"/>
      <c r="P70" s="1"/>
      <c r="Q70" s="1"/>
    </row>
    <row r="71" spans="1:17" x14ac:dyDescent="0.25">
      <c r="A71" s="1"/>
      <c r="B71" s="7"/>
      <c r="C71" s="1"/>
      <c r="D71" s="1"/>
      <c r="E71" s="1"/>
      <c r="F71" s="1"/>
      <c r="G71" s="1"/>
      <c r="H71" s="1"/>
      <c r="I71" s="1"/>
      <c r="J71" s="1"/>
      <c r="K71" s="1"/>
      <c r="L71" s="1"/>
      <c r="M71" s="1"/>
      <c r="N71" s="1"/>
      <c r="O71" s="1"/>
      <c r="P71" s="1"/>
      <c r="Q71" s="1"/>
    </row>
    <row r="72" spans="1:17" x14ac:dyDescent="0.25">
      <c r="A72" s="1"/>
      <c r="B72" s="7"/>
      <c r="C72" s="1"/>
      <c r="D72" s="1"/>
      <c r="E72" s="1"/>
      <c r="F72" s="1"/>
      <c r="G72" s="1"/>
      <c r="H72" s="1"/>
      <c r="I72" s="1"/>
      <c r="J72" s="1"/>
      <c r="K72" s="1"/>
      <c r="L72" s="1"/>
      <c r="M72" s="1"/>
      <c r="N72" s="1"/>
      <c r="O72" s="1"/>
      <c r="P72" s="1"/>
      <c r="Q72" s="1"/>
    </row>
    <row r="73" spans="1:17" x14ac:dyDescent="0.25">
      <c r="A73" s="1"/>
      <c r="B73" s="7"/>
      <c r="C73" s="1"/>
      <c r="D73" s="1"/>
      <c r="E73" s="1"/>
      <c r="F73" s="1"/>
      <c r="G73" s="1"/>
      <c r="H73" s="1"/>
      <c r="I73" s="1"/>
      <c r="J73" s="1"/>
      <c r="K73" s="1"/>
      <c r="L73" s="1"/>
      <c r="M73" s="1"/>
      <c r="N73" s="1"/>
      <c r="O73" s="1"/>
      <c r="P73" s="1"/>
      <c r="Q73" s="1"/>
    </row>
    <row r="74" spans="1:17" x14ac:dyDescent="0.25">
      <c r="A74" s="1"/>
      <c r="B74" s="7"/>
      <c r="C74" s="1"/>
      <c r="D74" s="1"/>
      <c r="E74" s="1"/>
      <c r="F74" s="1"/>
      <c r="G74" s="1"/>
      <c r="H74" s="1"/>
      <c r="I74" s="1"/>
      <c r="J74" s="1"/>
      <c r="K74" s="1"/>
      <c r="L74" s="1"/>
      <c r="M74" s="1"/>
      <c r="N74" s="1"/>
      <c r="O74" s="1"/>
      <c r="P74" s="1"/>
      <c r="Q74" s="1"/>
    </row>
    <row r="75" spans="1:17" x14ac:dyDescent="0.25">
      <c r="A75" s="1"/>
      <c r="B75" s="7"/>
      <c r="C75" s="1"/>
      <c r="D75" s="1"/>
      <c r="E75" s="1"/>
      <c r="F75" s="1"/>
      <c r="G75" s="1"/>
      <c r="H75" s="1"/>
      <c r="I75" s="1"/>
      <c r="J75" s="1"/>
      <c r="K75" s="1"/>
      <c r="L75" s="1"/>
      <c r="M75" s="1"/>
      <c r="N75" s="1"/>
      <c r="O75" s="1"/>
      <c r="P75" s="1"/>
      <c r="Q75" s="1"/>
    </row>
    <row r="76" spans="1:17" x14ac:dyDescent="0.25">
      <c r="A76" s="1"/>
      <c r="B76" s="7"/>
      <c r="C76" s="1"/>
      <c r="D76" s="1"/>
      <c r="E76" s="1"/>
      <c r="F76" s="1"/>
      <c r="G76" s="1"/>
      <c r="H76" s="1"/>
      <c r="I76" s="1"/>
      <c r="J76" s="1"/>
      <c r="K76" s="1"/>
      <c r="L76" s="1"/>
      <c r="M76" s="1"/>
      <c r="N76" s="1"/>
      <c r="O76" s="1"/>
      <c r="P76" s="1"/>
      <c r="Q76" s="1"/>
    </row>
    <row r="77" spans="1:17" x14ac:dyDescent="0.25">
      <c r="A77" s="1"/>
      <c r="B77" s="7"/>
      <c r="C77" s="1"/>
      <c r="D77" s="1"/>
      <c r="E77" s="1"/>
      <c r="F77" s="1"/>
      <c r="G77" s="1"/>
      <c r="H77" s="1"/>
      <c r="I77" s="1"/>
      <c r="J77" s="1"/>
      <c r="K77" s="1"/>
      <c r="L77" s="1"/>
      <c r="M77" s="1"/>
      <c r="N77" s="1"/>
      <c r="O77" s="1"/>
      <c r="P77" s="1"/>
      <c r="Q77" s="1"/>
    </row>
    <row r="78" spans="1:17" x14ac:dyDescent="0.25">
      <c r="A78" s="1"/>
      <c r="B78" s="7"/>
      <c r="C78" s="1"/>
      <c r="D78" s="1"/>
      <c r="E78" s="1"/>
      <c r="F78" s="1"/>
      <c r="G78" s="1"/>
      <c r="H78" s="1"/>
      <c r="I78" s="1"/>
      <c r="J78" s="1"/>
      <c r="K78" s="1"/>
      <c r="L78" s="1"/>
      <c r="M78" s="1"/>
      <c r="N78" s="1"/>
      <c r="O78" s="1"/>
      <c r="P78" s="1"/>
      <c r="Q78" s="1"/>
    </row>
    <row r="79" spans="1:17" x14ac:dyDescent="0.25">
      <c r="A79" s="1"/>
      <c r="B79" s="7"/>
      <c r="C79" s="1"/>
      <c r="D79" s="1"/>
      <c r="E79" s="1"/>
      <c r="F79" s="1"/>
      <c r="G79" s="1"/>
      <c r="H79" s="1"/>
      <c r="I79" s="1"/>
      <c r="J79" s="1"/>
      <c r="K79" s="1"/>
      <c r="L79" s="1"/>
      <c r="M79" s="1"/>
      <c r="N79" s="1"/>
      <c r="O79" s="1"/>
      <c r="P79" s="1"/>
      <c r="Q79" s="1"/>
    </row>
    <row r="80" spans="1:17" x14ac:dyDescent="0.25">
      <c r="A80" s="1"/>
      <c r="B80" s="7"/>
    </row>
    <row r="81" spans="1:17" x14ac:dyDescent="0.25">
      <c r="A81" s="1"/>
      <c r="B81" s="7"/>
      <c r="C81" s="1"/>
      <c r="D81" s="1"/>
      <c r="E81" s="1"/>
      <c r="F81" s="1"/>
      <c r="G81" s="1"/>
      <c r="H81" s="1"/>
      <c r="I81" s="1"/>
      <c r="J81" s="1"/>
      <c r="K81" s="1"/>
      <c r="L81" s="1"/>
      <c r="M81" s="1"/>
      <c r="N81" s="1"/>
      <c r="O81" s="1"/>
      <c r="P81" s="1"/>
      <c r="Q81" s="1"/>
    </row>
    <row r="82" spans="1:17" x14ac:dyDescent="0.25">
      <c r="A82" s="1"/>
      <c r="B82" s="7"/>
    </row>
    <row r="83" spans="1:17" x14ac:dyDescent="0.25">
      <c r="A83" s="1"/>
      <c r="B83" s="7"/>
      <c r="C83" s="1"/>
      <c r="D83" s="1"/>
      <c r="E83" s="1"/>
      <c r="F83" s="1"/>
      <c r="G83" s="1"/>
      <c r="H83" s="1"/>
      <c r="I83" s="1"/>
      <c r="J83" s="1"/>
      <c r="K83" s="1"/>
      <c r="L83" s="1"/>
      <c r="M83" s="1"/>
      <c r="N83" s="1"/>
      <c r="O83" s="1"/>
      <c r="P83" s="1"/>
      <c r="Q83" s="1"/>
    </row>
    <row r="84" spans="1:17" x14ac:dyDescent="0.25">
      <c r="A84" s="1"/>
      <c r="B84" s="7"/>
      <c r="C84" s="1"/>
      <c r="D84" s="1"/>
      <c r="E84" s="1"/>
      <c r="F84" s="1"/>
      <c r="G84" s="1"/>
      <c r="H84" s="1"/>
      <c r="I84" s="1"/>
      <c r="J84" s="1"/>
      <c r="K84" s="1"/>
      <c r="L84" s="1"/>
      <c r="M84" s="1"/>
      <c r="N84" s="1"/>
      <c r="O84" s="1"/>
      <c r="P84" s="1"/>
      <c r="Q84" s="1"/>
    </row>
    <row r="85" spans="1:17" x14ac:dyDescent="0.25">
      <c r="A85" s="1"/>
      <c r="B85" s="7"/>
      <c r="C85" s="1"/>
      <c r="D85" s="1"/>
      <c r="E85" s="1"/>
      <c r="F85" s="1"/>
      <c r="G85" s="1"/>
      <c r="H85" s="1"/>
      <c r="I85" s="1"/>
      <c r="J85" s="1"/>
      <c r="K85" s="1"/>
      <c r="L85" s="1"/>
      <c r="M85" s="1"/>
      <c r="N85" s="1"/>
      <c r="O85" s="1"/>
      <c r="P85" s="1"/>
      <c r="Q85" s="1"/>
    </row>
    <row r="86" spans="1:17" x14ac:dyDescent="0.25">
      <c r="A86" s="1"/>
      <c r="B86" s="7"/>
    </row>
    <row r="87" spans="1:17" x14ac:dyDescent="0.25">
      <c r="A87" s="1"/>
      <c r="B87" s="7"/>
    </row>
    <row r="88" spans="1:17" x14ac:dyDescent="0.25">
      <c r="A88" s="1"/>
      <c r="B88" s="7"/>
      <c r="C88" s="1"/>
      <c r="D88" s="1"/>
      <c r="E88" s="1"/>
      <c r="F88" s="1"/>
      <c r="G88" s="1"/>
      <c r="H88" s="1"/>
      <c r="I88" s="1"/>
      <c r="J88" s="1"/>
      <c r="K88" s="1"/>
      <c r="L88" s="1"/>
      <c r="M88" s="1"/>
      <c r="N88" s="1"/>
      <c r="O88" s="1"/>
      <c r="P88" s="1"/>
      <c r="Q88" s="1"/>
    </row>
    <row r="89" spans="1:17" x14ac:dyDescent="0.25">
      <c r="A89" s="1"/>
      <c r="B89" s="7"/>
    </row>
    <row r="90" spans="1:17" x14ac:dyDescent="0.25">
      <c r="A90" s="1"/>
      <c r="B90" s="7"/>
    </row>
    <row r="91" spans="1:17" x14ac:dyDescent="0.25">
      <c r="A91" s="1"/>
      <c r="B91" s="7"/>
    </row>
    <row r="92" spans="1:17" x14ac:dyDescent="0.25">
      <c r="A92" s="1"/>
      <c r="B92" s="7"/>
      <c r="C92" s="1"/>
      <c r="D92" s="1"/>
      <c r="E92" s="1"/>
      <c r="F92" s="1"/>
      <c r="G92" s="1"/>
      <c r="H92" s="1"/>
      <c r="I92" s="1"/>
      <c r="J92" s="1"/>
      <c r="K92" s="1"/>
      <c r="L92" s="1"/>
      <c r="M92" s="1"/>
      <c r="N92" s="1"/>
      <c r="O92" s="1"/>
      <c r="P92" s="1"/>
      <c r="Q92" s="1"/>
    </row>
    <row r="93" spans="1:17" x14ac:dyDescent="0.25">
      <c r="A93" s="1"/>
      <c r="B93" s="7"/>
    </row>
    <row r="94" spans="1:17" x14ac:dyDescent="0.25">
      <c r="A94" s="1"/>
      <c r="B94" s="7"/>
      <c r="C94" s="1"/>
      <c r="D94" s="1"/>
      <c r="E94" s="1"/>
      <c r="F94" s="1"/>
      <c r="G94" s="1"/>
      <c r="H94" s="1"/>
      <c r="I94" s="1"/>
      <c r="J94" s="1"/>
      <c r="K94" s="1"/>
      <c r="L94" s="1"/>
      <c r="M94" s="1"/>
      <c r="N94" s="1"/>
      <c r="O94" s="1"/>
      <c r="P94" s="1"/>
      <c r="Q94" s="1"/>
    </row>
    <row r="95" spans="1:17" x14ac:dyDescent="0.25">
      <c r="A95" s="1"/>
      <c r="B95" s="7"/>
    </row>
    <row r="96" spans="1:17" x14ac:dyDescent="0.25">
      <c r="A96" s="1"/>
      <c r="B96" s="7"/>
    </row>
    <row r="97" spans="1:17" x14ac:dyDescent="0.25">
      <c r="A97" s="1"/>
      <c r="B97" s="7"/>
      <c r="C97" s="1"/>
      <c r="D97" s="1"/>
      <c r="E97" s="1"/>
      <c r="F97" s="1"/>
      <c r="G97" s="1"/>
      <c r="H97" s="1"/>
      <c r="I97" s="1"/>
      <c r="J97" s="1"/>
      <c r="K97" s="1"/>
      <c r="L97" s="1"/>
      <c r="M97" s="1"/>
      <c r="N97" s="1"/>
      <c r="O97" s="1"/>
      <c r="P97" s="1"/>
      <c r="Q97" s="1"/>
    </row>
    <row r="98" spans="1:17" x14ac:dyDescent="0.25">
      <c r="A98" s="1"/>
      <c r="B98" s="7"/>
      <c r="C98" s="1"/>
      <c r="D98" s="1"/>
      <c r="E98" s="1"/>
      <c r="F98" s="1"/>
      <c r="G98" s="1"/>
      <c r="H98" s="1"/>
      <c r="I98" s="1"/>
      <c r="J98" s="1"/>
      <c r="K98" s="1"/>
      <c r="L98" s="1"/>
      <c r="M98" s="1"/>
      <c r="N98" s="1"/>
      <c r="O98" s="1"/>
      <c r="P98" s="1"/>
      <c r="Q98" s="1"/>
    </row>
    <row r="99" spans="1:17" x14ac:dyDescent="0.25">
      <c r="A99" s="1"/>
      <c r="B99" s="7"/>
      <c r="C99" s="1"/>
      <c r="D99" s="1"/>
      <c r="E99" s="1"/>
      <c r="F99" s="1"/>
      <c r="G99" s="1"/>
      <c r="H99" s="1"/>
      <c r="I99" s="1"/>
      <c r="J99" s="1"/>
      <c r="K99" s="1"/>
      <c r="L99" s="1"/>
      <c r="M99" s="1"/>
      <c r="N99" s="1"/>
      <c r="O99" s="1"/>
      <c r="P99" s="1"/>
      <c r="Q99" s="1"/>
    </row>
    <row r="100" spans="1:17" x14ac:dyDescent="0.25">
      <c r="A100" s="1"/>
      <c r="B100" s="7"/>
      <c r="C100" s="1"/>
      <c r="D100" s="1"/>
      <c r="E100" s="1"/>
      <c r="F100" s="1"/>
      <c r="G100" s="1"/>
      <c r="H100" s="1"/>
      <c r="I100" s="1"/>
      <c r="J100" s="1"/>
      <c r="K100" s="1"/>
      <c r="L100" s="1"/>
      <c r="M100" s="1"/>
      <c r="N100" s="1"/>
      <c r="O100" s="1"/>
      <c r="P100" s="1"/>
      <c r="Q100" s="1"/>
    </row>
    <row r="101" spans="1:17" x14ac:dyDescent="0.25">
      <c r="A101" s="1"/>
      <c r="B101" s="7"/>
      <c r="C101" s="1"/>
      <c r="D101" s="1"/>
      <c r="E101" s="1"/>
      <c r="F101" s="1"/>
      <c r="G101" s="1"/>
      <c r="H101" s="1"/>
      <c r="I101" s="1"/>
      <c r="J101" s="1"/>
      <c r="K101" s="1"/>
      <c r="L101" s="1"/>
      <c r="M101" s="1"/>
      <c r="N101" s="1"/>
      <c r="O101" s="1"/>
      <c r="P101" s="1"/>
      <c r="Q101" s="1"/>
    </row>
    <row r="102" spans="1:17" x14ac:dyDescent="0.25">
      <c r="A102" s="1"/>
      <c r="B102" s="7"/>
      <c r="C102" s="1"/>
      <c r="D102" s="1"/>
      <c r="E102" s="1"/>
      <c r="F102" s="1"/>
      <c r="G102" s="1"/>
      <c r="H102" s="1"/>
      <c r="I102" s="1"/>
      <c r="J102" s="1"/>
      <c r="K102" s="1"/>
      <c r="L102" s="1"/>
      <c r="M102" s="1"/>
      <c r="N102" s="1"/>
      <c r="O102" s="1"/>
      <c r="P102" s="1"/>
      <c r="Q102" s="1"/>
    </row>
    <row r="103" spans="1:17" x14ac:dyDescent="0.25">
      <c r="A103" s="1"/>
      <c r="B103" s="7"/>
      <c r="C103" s="1"/>
      <c r="D103" s="1"/>
      <c r="E103" s="1"/>
      <c r="F103" s="1"/>
      <c r="G103" s="1"/>
      <c r="H103" s="1"/>
      <c r="I103" s="1"/>
      <c r="J103" s="1"/>
      <c r="K103" s="1"/>
      <c r="L103" s="1"/>
      <c r="M103" s="1"/>
      <c r="N103" s="1"/>
      <c r="O103" s="1"/>
      <c r="P103" s="1"/>
      <c r="Q103" s="1"/>
    </row>
    <row r="104" spans="1:17" x14ac:dyDescent="0.25">
      <c r="A104" s="1"/>
      <c r="B104" s="7"/>
      <c r="C104" s="1"/>
      <c r="D104" s="1"/>
      <c r="E104" s="1"/>
      <c r="F104" s="1"/>
      <c r="G104" s="1"/>
      <c r="H104" s="1"/>
      <c r="I104" s="1"/>
      <c r="J104" s="1"/>
      <c r="K104" s="1"/>
      <c r="L104" s="1"/>
      <c r="M104" s="1"/>
      <c r="N104" s="1"/>
      <c r="O104" s="1"/>
      <c r="P104" s="1"/>
      <c r="Q104" s="1"/>
    </row>
    <row r="105" spans="1:17" x14ac:dyDescent="0.25">
      <c r="A105" s="1"/>
      <c r="B105" s="7"/>
      <c r="C105" s="1"/>
      <c r="D105" s="1"/>
      <c r="E105" s="1"/>
      <c r="F105" s="1"/>
      <c r="G105" s="1"/>
      <c r="H105" s="1"/>
      <c r="I105" s="1"/>
      <c r="J105" s="1"/>
      <c r="K105" s="1"/>
      <c r="L105" s="1"/>
      <c r="M105" s="1"/>
      <c r="N105" s="1"/>
      <c r="O105" s="1"/>
      <c r="P105" s="1"/>
      <c r="Q105" s="1"/>
    </row>
    <row r="106" spans="1:17" x14ac:dyDescent="0.25">
      <c r="A106" s="1"/>
      <c r="B106" s="7"/>
    </row>
    <row r="107" spans="1:17" x14ac:dyDescent="0.25">
      <c r="A107" s="1"/>
      <c r="B107" s="7"/>
    </row>
    <row r="108" spans="1:17" x14ac:dyDescent="0.25">
      <c r="A108" s="1"/>
      <c r="B108" s="7"/>
    </row>
    <row r="109" spans="1:17" x14ac:dyDescent="0.25">
      <c r="A109" s="1"/>
      <c r="B109" s="7"/>
      <c r="C109" s="1"/>
      <c r="D109" s="1"/>
      <c r="E109" s="1"/>
      <c r="F109" s="1"/>
      <c r="G109" s="1"/>
      <c r="H109" s="1"/>
      <c r="I109" s="1"/>
      <c r="J109" s="1"/>
      <c r="K109" s="1"/>
      <c r="L109" s="1"/>
      <c r="M109" s="1"/>
      <c r="N109" s="1"/>
      <c r="O109" s="1"/>
      <c r="P109" s="1"/>
      <c r="Q109" s="1"/>
    </row>
    <row r="110" spans="1:17" x14ac:dyDescent="0.25">
      <c r="A110" s="1"/>
      <c r="B110" s="7"/>
    </row>
    <row r="111" spans="1:17" x14ac:dyDescent="0.25">
      <c r="A111" s="1"/>
      <c r="B111" s="7"/>
    </row>
    <row r="112" spans="1:17" x14ac:dyDescent="0.25">
      <c r="A112" s="1"/>
      <c r="B112" s="7"/>
    </row>
    <row r="113" spans="1:17" x14ac:dyDescent="0.25">
      <c r="A113" s="1"/>
      <c r="B113" s="7"/>
    </row>
    <row r="114" spans="1:17" x14ac:dyDescent="0.25">
      <c r="A114" s="1"/>
      <c r="B114" s="7"/>
    </row>
    <row r="115" spans="1:17" x14ac:dyDescent="0.25">
      <c r="A115" s="1"/>
      <c r="B115" s="7"/>
      <c r="C115" s="1"/>
      <c r="D115" s="1"/>
      <c r="E115" s="1"/>
      <c r="F115" s="1"/>
      <c r="G115" s="1"/>
      <c r="H115" s="1"/>
      <c r="I115" s="1"/>
      <c r="J115" s="1"/>
      <c r="K115" s="1"/>
      <c r="L115" s="1"/>
      <c r="M115" s="1"/>
      <c r="N115" s="1"/>
      <c r="O115" s="1"/>
      <c r="P115" s="1"/>
      <c r="Q115" s="1"/>
    </row>
    <row r="116" spans="1:17" x14ac:dyDescent="0.25">
      <c r="A116" s="1"/>
      <c r="B116" s="7"/>
    </row>
    <row r="117" spans="1:17" x14ac:dyDescent="0.25">
      <c r="A117" s="1"/>
      <c r="B117" s="7"/>
    </row>
    <row r="118" spans="1:17" x14ac:dyDescent="0.25">
      <c r="A118" s="1"/>
      <c r="B118" s="7"/>
    </row>
    <row r="119" spans="1:17" x14ac:dyDescent="0.25">
      <c r="A119" s="1"/>
      <c r="B119" s="7"/>
    </row>
    <row r="120" spans="1:17" x14ac:dyDescent="0.25">
      <c r="A120" s="1"/>
      <c r="B120" s="7"/>
      <c r="C120" s="1"/>
      <c r="D120" s="1"/>
      <c r="E120" s="1"/>
      <c r="F120" s="1"/>
      <c r="G120" s="1"/>
      <c r="H120" s="1"/>
      <c r="I120" s="1"/>
      <c r="J120" s="1"/>
      <c r="K120" s="1"/>
      <c r="L120" s="1"/>
      <c r="M120" s="1"/>
      <c r="N120" s="1"/>
      <c r="O120" s="1"/>
      <c r="P120" s="1"/>
      <c r="Q120" s="1"/>
    </row>
    <row r="121" spans="1:17" x14ac:dyDescent="0.25">
      <c r="A121" s="1"/>
      <c r="B121" s="7"/>
      <c r="C121" s="1"/>
      <c r="D121" s="1"/>
      <c r="E121" s="1"/>
      <c r="F121" s="1"/>
      <c r="G121" s="1"/>
      <c r="H121" s="1"/>
      <c r="I121" s="1"/>
      <c r="J121" s="1"/>
      <c r="K121" s="1"/>
      <c r="L121" s="1"/>
      <c r="M121" s="1"/>
      <c r="N121" s="1"/>
      <c r="O121" s="1"/>
      <c r="P121" s="1"/>
      <c r="Q121" s="1"/>
    </row>
    <row r="122" spans="1:17" x14ac:dyDescent="0.25">
      <c r="A122" s="1"/>
      <c r="B122" s="7"/>
      <c r="C122" s="1"/>
      <c r="D122" s="1"/>
      <c r="E122" s="1"/>
      <c r="F122" s="1"/>
      <c r="G122" s="1"/>
      <c r="H122" s="1"/>
      <c r="I122" s="1"/>
      <c r="J122" s="1"/>
      <c r="K122" s="1"/>
      <c r="L122" s="1"/>
      <c r="M122" s="1"/>
      <c r="N122" s="1"/>
      <c r="O122" s="1"/>
      <c r="P122" s="1"/>
      <c r="Q122" s="1"/>
    </row>
    <row r="123" spans="1:17" x14ac:dyDescent="0.25">
      <c r="A123" s="1"/>
      <c r="B123" s="7"/>
      <c r="C123" s="1"/>
      <c r="D123" s="1"/>
      <c r="E123" s="1"/>
      <c r="F123" s="1"/>
      <c r="G123" s="1"/>
      <c r="H123" s="1"/>
      <c r="I123" s="1"/>
      <c r="J123" s="1"/>
      <c r="K123" s="1"/>
      <c r="L123" s="1"/>
      <c r="M123" s="1"/>
      <c r="N123" s="1"/>
      <c r="O123" s="1"/>
      <c r="P123" s="1"/>
      <c r="Q123" s="1"/>
    </row>
    <row r="124" spans="1:17" x14ac:dyDescent="0.25">
      <c r="A124" s="1"/>
      <c r="B124" s="7"/>
    </row>
    <row r="125" spans="1:17" x14ac:dyDescent="0.25">
      <c r="A125" s="1"/>
      <c r="B125" s="7"/>
    </row>
    <row r="126" spans="1:17" x14ac:dyDescent="0.25">
      <c r="A126" s="1"/>
      <c r="B126" s="7"/>
      <c r="C126" s="1"/>
      <c r="D126" s="1"/>
      <c r="E126" s="1"/>
      <c r="F126" s="1"/>
      <c r="G126" s="1"/>
      <c r="H126" s="1"/>
      <c r="I126" s="1"/>
      <c r="J126" s="1"/>
      <c r="K126" s="1"/>
      <c r="L126" s="1"/>
      <c r="M126" s="1"/>
      <c r="N126" s="1"/>
      <c r="O126" s="1"/>
      <c r="P126" s="1"/>
      <c r="Q126" s="1"/>
    </row>
    <row r="127" spans="1:17" x14ac:dyDescent="0.25">
      <c r="A127" s="1"/>
      <c r="B127" s="7"/>
    </row>
    <row r="128" spans="1:17" x14ac:dyDescent="0.25">
      <c r="A128" s="1"/>
      <c r="B128" s="7"/>
    </row>
    <row r="129" spans="1:17" x14ac:dyDescent="0.25">
      <c r="A129" s="1"/>
      <c r="B129" s="7"/>
      <c r="C129" s="1"/>
      <c r="D129" s="1"/>
      <c r="E129" s="1"/>
      <c r="F129" s="1"/>
      <c r="G129" s="1"/>
      <c r="H129" s="1"/>
      <c r="I129" s="1"/>
      <c r="J129" s="1"/>
      <c r="K129" s="1"/>
      <c r="L129" s="1"/>
      <c r="M129" s="1"/>
      <c r="N129" s="1"/>
      <c r="O129" s="1"/>
      <c r="P129" s="1"/>
      <c r="Q129" s="1"/>
    </row>
    <row r="130" spans="1:17" x14ac:dyDescent="0.25">
      <c r="A130" s="1"/>
      <c r="B130" s="7"/>
    </row>
    <row r="131" spans="1:17" x14ac:dyDescent="0.25">
      <c r="A131" s="1"/>
      <c r="B131" s="7"/>
      <c r="C131" s="1"/>
      <c r="D131" s="1"/>
      <c r="E131" s="1"/>
      <c r="F131" s="1"/>
      <c r="G131" s="1"/>
      <c r="H131" s="1"/>
      <c r="I131" s="1"/>
      <c r="J131" s="1"/>
      <c r="K131" s="1"/>
      <c r="L131" s="1"/>
      <c r="M131" s="1"/>
      <c r="N131" s="1"/>
      <c r="O131" s="1"/>
      <c r="P131" s="1"/>
      <c r="Q131" s="1"/>
    </row>
    <row r="132" spans="1:17" x14ac:dyDescent="0.25">
      <c r="A132" s="1"/>
      <c r="B132" s="7"/>
      <c r="C132" s="1"/>
      <c r="D132" s="1"/>
      <c r="E132" s="1"/>
      <c r="F132" s="1"/>
      <c r="G132" s="1"/>
      <c r="H132" s="1"/>
      <c r="I132" s="1"/>
      <c r="J132" s="1"/>
      <c r="K132" s="1"/>
      <c r="L132" s="1"/>
      <c r="M132" s="1"/>
      <c r="N132" s="1"/>
      <c r="O132" s="1"/>
      <c r="P132" s="1"/>
      <c r="Q132" s="1"/>
    </row>
    <row r="133" spans="1:17" x14ac:dyDescent="0.25">
      <c r="A133" s="1"/>
      <c r="B133" s="7"/>
    </row>
    <row r="134" spans="1:17" x14ac:dyDescent="0.25">
      <c r="A134" s="1"/>
      <c r="B134" s="7"/>
      <c r="C134" s="1"/>
      <c r="D134" s="1"/>
      <c r="E134" s="1"/>
      <c r="F134" s="1"/>
      <c r="G134" s="1"/>
      <c r="H134" s="1"/>
      <c r="I134" s="1"/>
      <c r="J134" s="1"/>
      <c r="K134" s="1"/>
      <c r="L134" s="1"/>
      <c r="M134" s="1"/>
      <c r="N134" s="1"/>
      <c r="O134" s="1"/>
      <c r="P134" s="1"/>
      <c r="Q134" s="1"/>
    </row>
    <row r="135" spans="1:17" x14ac:dyDescent="0.25">
      <c r="A135" s="1"/>
      <c r="B135" s="7"/>
    </row>
    <row r="136" spans="1:17" x14ac:dyDescent="0.25">
      <c r="A136" s="1"/>
      <c r="B136" s="7"/>
      <c r="C136" s="1"/>
      <c r="D136" s="1"/>
      <c r="E136" s="1"/>
      <c r="F136" s="1"/>
      <c r="G136" s="1"/>
      <c r="H136" s="1"/>
      <c r="I136" s="1"/>
      <c r="J136" s="1"/>
      <c r="K136" s="1"/>
      <c r="L136" s="1"/>
      <c r="M136" s="1"/>
      <c r="N136" s="1"/>
      <c r="O136" s="1"/>
      <c r="P136" s="1"/>
      <c r="Q136" s="1"/>
    </row>
    <row r="137" spans="1:17" x14ac:dyDescent="0.25">
      <c r="A137" s="1"/>
      <c r="B137" s="7"/>
    </row>
    <row r="138" spans="1:17" x14ac:dyDescent="0.25">
      <c r="A138" s="1"/>
      <c r="B138" s="7"/>
      <c r="C138" s="1"/>
      <c r="D138" s="1"/>
      <c r="E138" s="1"/>
      <c r="F138" s="1"/>
      <c r="G138" s="1"/>
      <c r="H138" s="1"/>
      <c r="I138" s="1"/>
      <c r="J138" s="1"/>
      <c r="K138" s="1"/>
      <c r="L138" s="1"/>
      <c r="M138" s="1"/>
      <c r="N138" s="1"/>
      <c r="O138" s="1"/>
      <c r="P138" s="1"/>
      <c r="Q138" s="1"/>
    </row>
    <row r="139" spans="1:17" x14ac:dyDescent="0.25">
      <c r="A139" s="1"/>
      <c r="B139" s="7"/>
      <c r="C139" s="1"/>
      <c r="D139" s="1"/>
      <c r="E139" s="1"/>
      <c r="F139" s="1"/>
      <c r="G139" s="1"/>
      <c r="H139" s="1"/>
      <c r="I139" s="1"/>
      <c r="J139" s="1"/>
      <c r="K139" s="1"/>
      <c r="L139" s="1"/>
      <c r="M139" s="1"/>
      <c r="N139" s="1"/>
      <c r="O139" s="1"/>
      <c r="P139" s="1"/>
      <c r="Q139" s="1"/>
    </row>
    <row r="140" spans="1:17" x14ac:dyDescent="0.25">
      <c r="A140" s="1"/>
      <c r="B140" s="7"/>
      <c r="C140" s="1"/>
      <c r="D140" s="1"/>
      <c r="E140" s="1"/>
      <c r="F140" s="1"/>
      <c r="G140" s="1"/>
      <c r="H140" s="1"/>
      <c r="I140" s="1"/>
      <c r="J140" s="1"/>
      <c r="K140" s="1"/>
      <c r="L140" s="1"/>
      <c r="M140" s="1"/>
      <c r="N140" s="1"/>
      <c r="O140" s="1"/>
      <c r="P140" s="1"/>
      <c r="Q140" s="1"/>
    </row>
    <row r="141" spans="1:17" x14ac:dyDescent="0.25">
      <c r="A141" s="1"/>
      <c r="B141" s="7"/>
    </row>
    <row r="142" spans="1:17" x14ac:dyDescent="0.25">
      <c r="A142" s="1"/>
      <c r="B142" s="7"/>
    </row>
    <row r="143" spans="1:17" x14ac:dyDescent="0.25">
      <c r="A143" s="1"/>
      <c r="B143" s="7"/>
      <c r="C143" s="1"/>
      <c r="D143" s="1"/>
      <c r="E143" s="1"/>
      <c r="F143" s="1"/>
      <c r="G143" s="1"/>
      <c r="H143" s="1"/>
      <c r="I143" s="1"/>
      <c r="J143" s="1"/>
      <c r="K143" s="1"/>
      <c r="L143" s="1"/>
      <c r="M143" s="1"/>
      <c r="N143" s="1"/>
      <c r="O143" s="1"/>
      <c r="P143" s="1"/>
      <c r="Q143" s="1"/>
    </row>
    <row r="144" spans="1:17" x14ac:dyDescent="0.25">
      <c r="A144" s="1"/>
      <c r="B144" s="7"/>
    </row>
    <row r="145" spans="1:17" x14ac:dyDescent="0.25">
      <c r="A145" s="1"/>
      <c r="B145" s="7"/>
    </row>
    <row r="146" spans="1:17" x14ac:dyDescent="0.25">
      <c r="A146" s="1"/>
      <c r="B146" s="7"/>
    </row>
    <row r="147" spans="1:17" x14ac:dyDescent="0.25">
      <c r="A147" s="1"/>
      <c r="B147" s="7"/>
      <c r="C147" s="1"/>
      <c r="D147" s="1"/>
      <c r="E147" s="1"/>
      <c r="F147" s="1"/>
      <c r="G147" s="1"/>
      <c r="H147" s="1"/>
      <c r="I147" s="1"/>
      <c r="J147" s="1"/>
      <c r="K147" s="1"/>
      <c r="L147" s="1"/>
      <c r="M147" s="1"/>
      <c r="N147" s="1"/>
      <c r="O147" s="1"/>
      <c r="P147" s="1"/>
      <c r="Q147" s="1"/>
    </row>
    <row r="148" spans="1:17" x14ac:dyDescent="0.25">
      <c r="A148" s="1"/>
      <c r="B148" s="7"/>
    </row>
    <row r="149" spans="1:17" x14ac:dyDescent="0.25">
      <c r="A149" s="1"/>
      <c r="B149" s="7"/>
      <c r="C149" s="1"/>
      <c r="D149" s="1"/>
      <c r="E149" s="1"/>
      <c r="F149" s="1"/>
      <c r="G149" s="1"/>
      <c r="H149" s="1"/>
      <c r="I149" s="1"/>
      <c r="J149" s="1"/>
      <c r="K149" s="1"/>
      <c r="L149" s="1"/>
      <c r="M149" s="1"/>
      <c r="N149" s="1"/>
      <c r="O149" s="1"/>
      <c r="P149" s="1"/>
      <c r="Q149" s="1"/>
    </row>
    <row r="150" spans="1:17" x14ac:dyDescent="0.25">
      <c r="A150" s="1"/>
      <c r="B150" s="7"/>
    </row>
    <row r="151" spans="1:17" x14ac:dyDescent="0.25">
      <c r="A151" s="1"/>
      <c r="B151" s="7"/>
    </row>
    <row r="152" spans="1:17" x14ac:dyDescent="0.25">
      <c r="A152" s="1"/>
      <c r="B152" s="7"/>
      <c r="C152" s="1"/>
      <c r="D152" s="1"/>
      <c r="E152" s="1"/>
      <c r="F152" s="1"/>
      <c r="G152" s="1"/>
      <c r="H152" s="1"/>
      <c r="I152" s="1"/>
      <c r="J152" s="1"/>
      <c r="K152" s="1"/>
      <c r="L152" s="1"/>
      <c r="M152" s="1"/>
      <c r="N152" s="1"/>
      <c r="O152" s="1"/>
      <c r="P152" s="1"/>
      <c r="Q152" s="1"/>
    </row>
    <row r="153" spans="1:17" x14ac:dyDescent="0.25">
      <c r="A153" s="1"/>
      <c r="B153" s="7"/>
      <c r="C153" s="1"/>
      <c r="D153" s="1"/>
      <c r="E153" s="1"/>
      <c r="F153" s="1"/>
      <c r="G153" s="1"/>
      <c r="H153" s="1"/>
      <c r="I153" s="1"/>
      <c r="J153" s="1"/>
      <c r="K153" s="1"/>
      <c r="L153" s="1"/>
      <c r="M153" s="1"/>
      <c r="N153" s="1"/>
      <c r="O153" s="1"/>
      <c r="P153" s="1"/>
      <c r="Q153" s="1"/>
    </row>
    <row r="154" spans="1:17" x14ac:dyDescent="0.25">
      <c r="A154" s="1"/>
      <c r="B154" s="7"/>
      <c r="C154" s="1"/>
      <c r="D154" s="1"/>
      <c r="E154" s="1"/>
      <c r="F154" s="1"/>
      <c r="G154" s="1"/>
      <c r="H154" s="1"/>
      <c r="I154" s="1"/>
      <c r="J154" s="1"/>
      <c r="K154" s="1"/>
      <c r="L154" s="1"/>
      <c r="M154" s="1"/>
      <c r="N154" s="1"/>
      <c r="O154" s="1"/>
      <c r="P154" s="1"/>
      <c r="Q154" s="1"/>
    </row>
    <row r="155" spans="1:17" x14ac:dyDescent="0.25">
      <c r="A155" s="1"/>
      <c r="B155" s="7"/>
      <c r="C155" s="1"/>
      <c r="D155" s="1"/>
      <c r="E155" s="1"/>
      <c r="F155" s="1"/>
      <c r="G155" s="1"/>
      <c r="H155" s="1"/>
      <c r="I155" s="1"/>
      <c r="J155" s="1"/>
      <c r="K155" s="1"/>
      <c r="L155" s="1"/>
      <c r="M155" s="1"/>
      <c r="N155" s="1"/>
      <c r="O155" s="1"/>
      <c r="P155" s="1"/>
      <c r="Q155" s="1"/>
    </row>
    <row r="156" spans="1:17" x14ac:dyDescent="0.25">
      <c r="A156" s="1"/>
      <c r="B156" s="7"/>
      <c r="C156" s="1"/>
      <c r="D156" s="1"/>
      <c r="E156" s="1"/>
      <c r="F156" s="1"/>
      <c r="G156" s="1"/>
      <c r="H156" s="1"/>
      <c r="I156" s="1"/>
      <c r="J156" s="1"/>
      <c r="K156" s="1"/>
      <c r="L156" s="1"/>
      <c r="M156" s="1"/>
      <c r="N156" s="1"/>
      <c r="O156" s="1"/>
      <c r="P156" s="1"/>
      <c r="Q156" s="1"/>
    </row>
    <row r="157" spans="1:17" x14ac:dyDescent="0.25">
      <c r="A157" s="1"/>
      <c r="B157" s="7"/>
      <c r="C157" s="1"/>
      <c r="D157" s="1"/>
      <c r="E157" s="1"/>
      <c r="F157" s="1"/>
      <c r="G157" s="1"/>
      <c r="H157" s="1"/>
      <c r="I157" s="1"/>
      <c r="J157" s="1"/>
      <c r="K157" s="1"/>
      <c r="L157" s="1"/>
      <c r="M157" s="1"/>
      <c r="N157" s="1"/>
      <c r="O157" s="1"/>
      <c r="P157" s="1"/>
      <c r="Q157" s="1"/>
    </row>
    <row r="158" spans="1:17" x14ac:dyDescent="0.25">
      <c r="A158" s="1"/>
      <c r="B158" s="7"/>
      <c r="C158" s="1"/>
      <c r="D158" s="1"/>
      <c r="E158" s="1"/>
      <c r="F158" s="1"/>
      <c r="G158" s="1"/>
      <c r="H158" s="1"/>
      <c r="I158" s="1"/>
      <c r="J158" s="1"/>
      <c r="K158" s="1"/>
      <c r="L158" s="1"/>
      <c r="M158" s="1"/>
      <c r="N158" s="1"/>
      <c r="O158" s="1"/>
      <c r="P158" s="1"/>
      <c r="Q158" s="1"/>
    </row>
    <row r="159" spans="1:17" x14ac:dyDescent="0.25">
      <c r="A159" s="1"/>
      <c r="B159" s="7"/>
      <c r="C159" s="1"/>
      <c r="D159" s="1"/>
      <c r="E159" s="1"/>
      <c r="F159" s="1"/>
      <c r="G159" s="1"/>
      <c r="H159" s="1"/>
      <c r="I159" s="1"/>
      <c r="J159" s="1"/>
      <c r="K159" s="1"/>
      <c r="L159" s="1"/>
      <c r="M159" s="1"/>
      <c r="N159" s="1"/>
      <c r="O159" s="1"/>
      <c r="P159" s="1"/>
      <c r="Q159" s="1"/>
    </row>
    <row r="160" spans="1:17" x14ac:dyDescent="0.25">
      <c r="A160" s="1"/>
      <c r="B160" s="7"/>
      <c r="C160" s="1"/>
      <c r="D160" s="1"/>
      <c r="E160" s="1"/>
      <c r="F160" s="1"/>
      <c r="G160" s="1"/>
      <c r="H160" s="1"/>
      <c r="I160" s="1"/>
      <c r="J160" s="1"/>
      <c r="K160" s="1"/>
      <c r="L160" s="1"/>
      <c r="M160" s="1"/>
      <c r="N160" s="1"/>
      <c r="O160" s="1"/>
      <c r="P160" s="1"/>
      <c r="Q160" s="1"/>
    </row>
    <row r="161" spans="1:17" x14ac:dyDescent="0.25">
      <c r="A161" s="1"/>
      <c r="B161" s="7"/>
    </row>
    <row r="162" spans="1:17" x14ac:dyDescent="0.25">
      <c r="A162" s="1"/>
      <c r="B162" s="7"/>
    </row>
    <row r="163" spans="1:17" x14ac:dyDescent="0.25">
      <c r="A163" s="1"/>
      <c r="B163" s="7"/>
    </row>
    <row r="164" spans="1:17" x14ac:dyDescent="0.25">
      <c r="A164" s="1"/>
      <c r="B164" s="7"/>
      <c r="C164" s="1"/>
      <c r="D164" s="1"/>
      <c r="E164" s="1"/>
      <c r="F164" s="1"/>
      <c r="G164" s="1"/>
      <c r="H164" s="1"/>
      <c r="I164" s="1"/>
      <c r="J164" s="1"/>
      <c r="K164" s="1"/>
      <c r="L164" s="1"/>
      <c r="M164" s="1"/>
      <c r="N164" s="1"/>
      <c r="O164" s="1"/>
      <c r="P164" s="1"/>
      <c r="Q164" s="1"/>
    </row>
    <row r="165" spans="1:17" x14ac:dyDescent="0.25">
      <c r="A165" s="1"/>
      <c r="B165" s="7"/>
    </row>
    <row r="166" spans="1:17" x14ac:dyDescent="0.25">
      <c r="A166" s="1"/>
      <c r="B166" s="7"/>
    </row>
    <row r="167" spans="1:17" x14ac:dyDescent="0.25">
      <c r="A167" s="1"/>
      <c r="B167" s="7"/>
    </row>
    <row r="168" spans="1:17" x14ac:dyDescent="0.25">
      <c r="A168" s="1"/>
      <c r="B168" s="7"/>
    </row>
    <row r="169" spans="1:17" x14ac:dyDescent="0.25">
      <c r="A169" s="1"/>
      <c r="B169" s="7"/>
    </row>
    <row r="170" spans="1:17" x14ac:dyDescent="0.25">
      <c r="A170" s="1"/>
      <c r="B170" s="7"/>
      <c r="C170" s="1"/>
      <c r="D170" s="1"/>
      <c r="E170" s="1"/>
      <c r="F170" s="1"/>
      <c r="G170" s="1"/>
      <c r="H170" s="1"/>
      <c r="I170" s="1"/>
      <c r="J170" s="1"/>
      <c r="K170" s="1"/>
      <c r="L170" s="1"/>
      <c r="M170" s="1"/>
      <c r="N170" s="1"/>
      <c r="O170" s="1"/>
      <c r="P170" s="1"/>
      <c r="Q170" s="1"/>
    </row>
    <row r="171" spans="1:17" x14ac:dyDescent="0.25">
      <c r="A171" s="1"/>
      <c r="B171" s="7"/>
    </row>
    <row r="172" spans="1:17" x14ac:dyDescent="0.25">
      <c r="A172" s="1"/>
      <c r="B172" s="7"/>
    </row>
    <row r="173" spans="1:17" x14ac:dyDescent="0.25">
      <c r="A173" s="1"/>
      <c r="B173" s="7"/>
    </row>
    <row r="174" spans="1:17" x14ac:dyDescent="0.25">
      <c r="A174" s="1"/>
      <c r="B174" s="7"/>
    </row>
    <row r="175" spans="1:17" x14ac:dyDescent="0.25">
      <c r="A175" s="1"/>
      <c r="B175" s="7"/>
      <c r="C175" s="1"/>
      <c r="D175" s="1"/>
      <c r="E175" s="1"/>
      <c r="F175" s="1"/>
      <c r="G175" s="1"/>
      <c r="H175" s="1"/>
      <c r="I175" s="1"/>
      <c r="J175" s="1"/>
      <c r="K175" s="1"/>
      <c r="L175" s="1"/>
      <c r="M175" s="1"/>
      <c r="N175" s="1"/>
      <c r="O175" s="1"/>
      <c r="P175" s="1"/>
      <c r="Q175" s="1"/>
    </row>
    <row r="176" spans="1:17" x14ac:dyDescent="0.25">
      <c r="A176" s="1"/>
      <c r="B176" s="7"/>
      <c r="C176" s="1"/>
      <c r="D176" s="1"/>
      <c r="E176" s="1"/>
      <c r="F176" s="1"/>
      <c r="G176" s="1"/>
      <c r="H176" s="1"/>
      <c r="I176" s="1"/>
      <c r="J176" s="1"/>
      <c r="K176" s="1"/>
      <c r="L176" s="1"/>
      <c r="M176" s="1"/>
      <c r="N176" s="1"/>
      <c r="O176" s="1"/>
      <c r="P176" s="1"/>
      <c r="Q176" s="1"/>
    </row>
    <row r="177" spans="1:17" x14ac:dyDescent="0.25">
      <c r="A177" s="1"/>
      <c r="B177" s="7"/>
      <c r="C177" s="1"/>
      <c r="D177" s="1"/>
      <c r="E177" s="1"/>
      <c r="F177" s="1"/>
      <c r="G177" s="1"/>
      <c r="H177" s="1"/>
      <c r="I177" s="1"/>
      <c r="J177" s="1"/>
      <c r="K177" s="1"/>
      <c r="L177" s="1"/>
      <c r="M177" s="1"/>
      <c r="N177" s="1"/>
      <c r="O177" s="1"/>
      <c r="P177" s="1"/>
      <c r="Q177" s="1"/>
    </row>
    <row r="178" spans="1:17" x14ac:dyDescent="0.25">
      <c r="A178" s="1"/>
      <c r="B178" s="7"/>
      <c r="C178" s="1"/>
      <c r="D178" s="1"/>
      <c r="E178" s="1"/>
      <c r="F178" s="1"/>
      <c r="G178" s="1"/>
      <c r="H178" s="1"/>
      <c r="I178" s="1"/>
      <c r="J178" s="1"/>
      <c r="K178" s="1"/>
      <c r="L178" s="1"/>
      <c r="M178" s="1"/>
      <c r="N178" s="1"/>
      <c r="O178" s="1"/>
      <c r="P178" s="1"/>
      <c r="Q178" s="1"/>
    </row>
    <row r="179" spans="1:17" x14ac:dyDescent="0.25">
      <c r="A179" s="1"/>
      <c r="B179" s="7"/>
    </row>
    <row r="180" spans="1:17" x14ac:dyDescent="0.25">
      <c r="A180" s="1"/>
      <c r="B180" s="7"/>
    </row>
    <row r="181" spans="1:17" x14ac:dyDescent="0.25">
      <c r="A181" s="1"/>
      <c r="B181" s="7"/>
      <c r="C181" s="1"/>
      <c r="D181" s="1"/>
      <c r="E181" s="1"/>
      <c r="F181" s="1"/>
      <c r="G181" s="1"/>
      <c r="H181" s="1"/>
      <c r="I181" s="1"/>
      <c r="J181" s="1"/>
      <c r="K181" s="1"/>
      <c r="L181" s="1"/>
      <c r="M181" s="1"/>
      <c r="N181" s="1"/>
      <c r="O181" s="1"/>
      <c r="P181" s="1"/>
      <c r="Q181" s="1"/>
    </row>
    <row r="182" spans="1:17" x14ac:dyDescent="0.25">
      <c r="A182" s="1"/>
      <c r="B182" s="7"/>
    </row>
    <row r="183" spans="1:17" x14ac:dyDescent="0.25">
      <c r="A183" s="1"/>
      <c r="B183" s="7"/>
    </row>
    <row r="184" spans="1:17" x14ac:dyDescent="0.25">
      <c r="A184" s="1"/>
      <c r="B184" s="7"/>
      <c r="C184" s="1"/>
      <c r="D184" s="1"/>
      <c r="E184" s="1"/>
      <c r="F184" s="1"/>
      <c r="G184" s="1"/>
      <c r="H184" s="1"/>
      <c r="I184" s="1"/>
      <c r="J184" s="1"/>
      <c r="K184" s="1"/>
      <c r="L184" s="1"/>
      <c r="M184" s="1"/>
      <c r="N184" s="1"/>
      <c r="O184" s="1"/>
      <c r="P184" s="1"/>
      <c r="Q184" s="1"/>
    </row>
    <row r="185" spans="1:17" x14ac:dyDescent="0.25">
      <c r="A185" s="1"/>
      <c r="B185" s="7"/>
    </row>
    <row r="186" spans="1:17" x14ac:dyDescent="0.25">
      <c r="A186" s="1"/>
      <c r="B186" s="7"/>
      <c r="C186" s="1"/>
      <c r="D186" s="1"/>
      <c r="E186" s="1"/>
      <c r="F186" s="1"/>
      <c r="G186" s="1"/>
      <c r="H186" s="1"/>
      <c r="I186" s="1"/>
      <c r="J186" s="1"/>
      <c r="K186" s="1"/>
      <c r="L186" s="1"/>
      <c r="M186" s="1"/>
      <c r="N186" s="1"/>
      <c r="O186" s="1"/>
      <c r="P186" s="1"/>
      <c r="Q186" s="1"/>
    </row>
    <row r="187" spans="1:17" x14ac:dyDescent="0.25">
      <c r="A187" s="1"/>
      <c r="B187" s="7"/>
      <c r="C187" s="1"/>
      <c r="D187" s="1"/>
      <c r="E187" s="1"/>
      <c r="F187" s="1"/>
      <c r="G187" s="1"/>
      <c r="H187" s="1"/>
      <c r="I187" s="1"/>
      <c r="J187" s="1"/>
      <c r="K187" s="1"/>
      <c r="L187" s="1"/>
      <c r="M187" s="1"/>
      <c r="N187" s="1"/>
      <c r="O187" s="1"/>
      <c r="P187" s="1"/>
      <c r="Q187" s="1"/>
    </row>
    <row r="188" spans="1:17" x14ac:dyDescent="0.25">
      <c r="A188" s="1"/>
      <c r="B188" s="7"/>
    </row>
    <row r="189" spans="1:17" x14ac:dyDescent="0.25">
      <c r="A189" s="1"/>
      <c r="B189" s="7"/>
      <c r="C189" s="1"/>
      <c r="D189" s="1"/>
      <c r="E189" s="1"/>
      <c r="F189" s="1"/>
      <c r="G189" s="1"/>
      <c r="H189" s="1"/>
      <c r="I189" s="1"/>
      <c r="J189" s="1"/>
      <c r="K189" s="1"/>
      <c r="L189" s="1"/>
      <c r="M189" s="1"/>
      <c r="N189" s="1"/>
      <c r="O189" s="1"/>
      <c r="P189" s="1"/>
      <c r="Q189" s="1"/>
    </row>
    <row r="190" spans="1:17" x14ac:dyDescent="0.25">
      <c r="A190" s="1"/>
      <c r="B190" s="7"/>
    </row>
    <row r="191" spans="1:17" x14ac:dyDescent="0.25">
      <c r="A191" s="1"/>
      <c r="B191" s="7"/>
    </row>
    <row r="192" spans="1:17" x14ac:dyDescent="0.25">
      <c r="A192" s="1"/>
      <c r="B192" s="7"/>
    </row>
    <row r="193" spans="1:2" x14ac:dyDescent="0.25">
      <c r="A193" s="1"/>
      <c r="B193" s="7"/>
    </row>
    <row r="194" spans="1:2" s="2" customFormat="1" x14ac:dyDescent="0.25">
      <c r="A194" s="1"/>
      <c r="B194" s="7"/>
    </row>
    <row r="195" spans="1:2" s="2" customFormat="1" x14ac:dyDescent="0.25">
      <c r="A195" s="1"/>
      <c r="B195" s="7"/>
    </row>
    <row r="196" spans="1:2" s="2" customFormat="1" x14ac:dyDescent="0.25">
      <c r="A196" s="1"/>
      <c r="B196" s="7"/>
    </row>
    <row r="197" spans="1:2" s="2" customFormat="1" x14ac:dyDescent="0.25">
      <c r="A197" s="1"/>
      <c r="B197" s="7"/>
    </row>
    <row r="198" spans="1:2" s="2" customFormat="1" x14ac:dyDescent="0.25">
      <c r="A198" s="1"/>
      <c r="B198" s="7"/>
    </row>
    <row r="199" spans="1:2" s="2" customFormat="1" x14ac:dyDescent="0.25">
      <c r="A199" s="1"/>
      <c r="B199" s="7"/>
    </row>
    <row r="200" spans="1:2" s="2" customFormat="1" x14ac:dyDescent="0.25">
      <c r="A200" s="1"/>
      <c r="B200" s="7"/>
    </row>
    <row r="201" spans="1:2" s="2" customFormat="1" x14ac:dyDescent="0.25">
      <c r="A201" s="1"/>
      <c r="B201" s="7"/>
    </row>
    <row r="202" spans="1:2" s="2" customFormat="1" x14ac:dyDescent="0.25">
      <c r="A202" s="1"/>
      <c r="B202" s="7"/>
    </row>
    <row r="203" spans="1:2" s="2" customFormat="1" x14ac:dyDescent="0.25">
      <c r="A203" s="1"/>
      <c r="B203" s="7"/>
    </row>
    <row r="204" spans="1:2" s="2" customFormat="1" x14ac:dyDescent="0.25">
      <c r="A204" s="1"/>
      <c r="B204" s="7"/>
    </row>
    <row r="205" spans="1:2" s="2" customFormat="1" x14ac:dyDescent="0.25">
      <c r="A205" s="1"/>
      <c r="B205" s="7"/>
    </row>
    <row r="206" spans="1:2" s="2" customFormat="1" x14ac:dyDescent="0.25">
      <c r="A206" s="1"/>
      <c r="B206" s="7"/>
    </row>
    <row r="207" spans="1:2" s="2" customFormat="1" x14ac:dyDescent="0.25">
      <c r="A207" s="1"/>
      <c r="B207" s="7"/>
    </row>
    <row r="208" spans="1:2" s="2" customFormat="1" x14ac:dyDescent="0.25">
      <c r="A208" s="1"/>
      <c r="B208" s="7"/>
    </row>
    <row r="209" spans="1:2" s="2" customFormat="1" x14ac:dyDescent="0.25">
      <c r="A209" s="1"/>
      <c r="B209" s="7"/>
    </row>
    <row r="210" spans="1:2" s="2" customFormat="1" x14ac:dyDescent="0.25">
      <c r="A210" s="1"/>
      <c r="B210" s="7"/>
    </row>
    <row r="211" spans="1:2" s="2" customFormat="1" x14ac:dyDescent="0.25">
      <c r="A211" s="1"/>
      <c r="B211" s="7"/>
    </row>
    <row r="212" spans="1:2" s="2" customFormat="1" x14ac:dyDescent="0.25">
      <c r="A212" s="1"/>
      <c r="B212" s="7"/>
    </row>
    <row r="213" spans="1:2" s="2" customFormat="1" x14ac:dyDescent="0.25">
      <c r="A213" s="1"/>
      <c r="B213" s="7"/>
    </row>
    <row r="214" spans="1:2" s="2" customFormat="1" x14ac:dyDescent="0.25">
      <c r="A214" s="1"/>
      <c r="B214" s="7"/>
    </row>
    <row r="215" spans="1:2" s="2" customFormat="1" x14ac:dyDescent="0.25">
      <c r="A215" s="1"/>
      <c r="B215" s="7"/>
    </row>
    <row r="216" spans="1:2" s="2" customFormat="1" x14ac:dyDescent="0.25">
      <c r="A216" s="1"/>
      <c r="B216" s="7"/>
    </row>
    <row r="217" spans="1:2" s="2" customFormat="1" x14ac:dyDescent="0.25">
      <c r="A217" s="1"/>
      <c r="B217" s="7"/>
    </row>
    <row r="218" spans="1:2" s="2" customFormat="1" x14ac:dyDescent="0.25">
      <c r="A218" s="1"/>
      <c r="B218" s="7"/>
    </row>
    <row r="219" spans="1:2" s="2" customFormat="1" x14ac:dyDescent="0.25">
      <c r="A219" s="1"/>
      <c r="B219" s="7"/>
    </row>
    <row r="220" spans="1:2" s="2" customFormat="1" x14ac:dyDescent="0.25">
      <c r="A220" s="1"/>
      <c r="B220" s="7"/>
    </row>
    <row r="221" spans="1:2" s="2" customFormat="1" x14ac:dyDescent="0.25">
      <c r="A221" s="1"/>
      <c r="B221" s="7"/>
    </row>
    <row r="222" spans="1:2" s="2" customFormat="1" x14ac:dyDescent="0.25">
      <c r="A222" s="1"/>
      <c r="B222" s="7"/>
    </row>
    <row r="223" spans="1:2" s="2" customFormat="1" x14ac:dyDescent="0.25">
      <c r="A223" s="1"/>
      <c r="B223" s="7"/>
    </row>
    <row r="224" spans="1:2" s="2" customFormat="1" x14ac:dyDescent="0.25">
      <c r="A224" s="1"/>
      <c r="B224" s="7"/>
    </row>
    <row r="225" spans="1:2" s="2" customFormat="1" x14ac:dyDescent="0.25">
      <c r="A225" s="1"/>
      <c r="B225" s="7"/>
    </row>
    <row r="226" spans="1:2" s="2" customFormat="1" x14ac:dyDescent="0.25">
      <c r="A226" s="1"/>
      <c r="B226" s="7"/>
    </row>
    <row r="227" spans="1:2" s="2" customFormat="1" x14ac:dyDescent="0.25">
      <c r="A227" s="1"/>
      <c r="B227" s="7"/>
    </row>
    <row r="228" spans="1:2" s="2" customFormat="1" x14ac:dyDescent="0.25">
      <c r="A228" s="1"/>
      <c r="B228" s="7"/>
    </row>
    <row r="229" spans="1:2" s="2" customFormat="1" x14ac:dyDescent="0.25">
      <c r="A229" s="1"/>
      <c r="B229" s="7"/>
    </row>
    <row r="230" spans="1:2" s="2" customFormat="1" x14ac:dyDescent="0.25">
      <c r="A230" s="1"/>
      <c r="B230" s="7"/>
    </row>
    <row r="231" spans="1:2" s="2" customFormat="1" x14ac:dyDescent="0.25">
      <c r="A231" s="1"/>
      <c r="B231" s="7"/>
    </row>
    <row r="232" spans="1:2" s="2" customFormat="1" x14ac:dyDescent="0.25">
      <c r="A232" s="1"/>
      <c r="B232" s="7"/>
    </row>
    <row r="233" spans="1:2" s="2" customFormat="1" x14ac:dyDescent="0.25">
      <c r="A233" s="1"/>
      <c r="B233" s="7"/>
    </row>
    <row r="234" spans="1:2" s="2" customFormat="1" x14ac:dyDescent="0.25">
      <c r="A234" s="1"/>
      <c r="B234" s="7"/>
    </row>
    <row r="235" spans="1:2" s="2" customFormat="1" x14ac:dyDescent="0.25">
      <c r="A235" s="1"/>
      <c r="B235" s="7"/>
    </row>
    <row r="236" spans="1:2" s="2" customFormat="1" x14ac:dyDescent="0.25">
      <c r="A236" s="1"/>
      <c r="B236" s="7"/>
    </row>
    <row r="237" spans="1:2" s="2" customFormat="1" x14ac:dyDescent="0.25">
      <c r="A237" s="1"/>
      <c r="B237" s="7"/>
    </row>
    <row r="238" spans="1:2" s="2" customFormat="1" x14ac:dyDescent="0.25">
      <c r="A238" s="1"/>
      <c r="B238" s="7"/>
    </row>
    <row r="239" spans="1:2" s="2" customFormat="1" x14ac:dyDescent="0.25">
      <c r="A239" s="1"/>
      <c r="B239" s="7"/>
    </row>
    <row r="240" spans="1:2" s="2" customFormat="1" x14ac:dyDescent="0.25">
      <c r="A240" s="1"/>
      <c r="B240" s="7"/>
    </row>
    <row r="241" spans="1:17" s="2" customFormat="1" x14ac:dyDescent="0.25">
      <c r="A241" s="1"/>
      <c r="B241" s="7"/>
    </row>
    <row r="242" spans="1:17" s="2" customFormat="1" x14ac:dyDescent="0.25">
      <c r="A242" s="1"/>
      <c r="B242" s="7"/>
    </row>
    <row r="243" spans="1:17" s="2" customFormat="1" x14ac:dyDescent="0.25">
      <c r="A243" s="1"/>
      <c r="B243" s="7"/>
    </row>
    <row r="244" spans="1:17" s="2" customFormat="1" x14ac:dyDescent="0.25">
      <c r="A244" s="1"/>
      <c r="B244" s="7"/>
    </row>
    <row r="245" spans="1:17" x14ac:dyDescent="0.25">
      <c r="A245" s="1"/>
      <c r="B245" s="7"/>
    </row>
    <row r="246" spans="1:17" x14ac:dyDescent="0.25">
      <c r="A246" s="1"/>
      <c r="B246" s="7"/>
    </row>
    <row r="247" spans="1:17" x14ac:dyDescent="0.25">
      <c r="A247" s="1"/>
      <c r="B247" s="7"/>
    </row>
    <row r="248" spans="1:17" x14ac:dyDescent="0.25">
      <c r="A248" s="1"/>
      <c r="B248" s="7"/>
      <c r="C248" s="1"/>
      <c r="D248" s="1"/>
      <c r="E248" s="1"/>
      <c r="F248" s="1"/>
      <c r="G248" s="1"/>
      <c r="H248" s="1"/>
      <c r="I248" s="1"/>
      <c r="J248" s="1"/>
      <c r="K248" s="1"/>
      <c r="L248" s="1"/>
      <c r="M248" s="1"/>
      <c r="N248" s="1"/>
      <c r="O248" s="1"/>
      <c r="P248" s="1"/>
      <c r="Q248" s="1"/>
    </row>
    <row r="249" spans="1:17" x14ac:dyDescent="0.25">
      <c r="A249" s="1"/>
      <c r="B249" s="7"/>
      <c r="C249" s="1"/>
      <c r="D249" s="1"/>
      <c r="E249" s="1"/>
      <c r="F249" s="1"/>
      <c r="G249" s="1"/>
      <c r="H249" s="1"/>
      <c r="I249" s="1"/>
      <c r="J249" s="1"/>
      <c r="K249" s="1"/>
      <c r="L249" s="1"/>
      <c r="M249" s="1"/>
      <c r="N249" s="1"/>
      <c r="O249" s="1"/>
      <c r="P249" s="1"/>
      <c r="Q249" s="1"/>
    </row>
    <row r="250" spans="1:17" x14ac:dyDescent="0.25">
      <c r="A250" s="1"/>
      <c r="B250" s="7"/>
    </row>
    <row r="251" spans="1:17" x14ac:dyDescent="0.25">
      <c r="A251" s="1"/>
      <c r="B251" s="7"/>
    </row>
    <row r="252" spans="1:17" x14ac:dyDescent="0.25">
      <c r="A252" s="1"/>
      <c r="B252" s="7"/>
      <c r="C252" s="1"/>
      <c r="D252" s="1"/>
      <c r="E252" s="1"/>
      <c r="F252" s="1"/>
      <c r="G252" s="1"/>
      <c r="H252" s="1"/>
      <c r="I252" s="1"/>
      <c r="J252" s="1"/>
      <c r="K252" s="1"/>
      <c r="L252" s="1"/>
      <c r="M252" s="1"/>
      <c r="N252" s="1"/>
      <c r="O252" s="1"/>
      <c r="P252" s="1"/>
      <c r="Q252" s="1"/>
    </row>
    <row r="253" spans="1:17" x14ac:dyDescent="0.25">
      <c r="A253" s="1"/>
      <c r="B253" s="7"/>
      <c r="C253" s="1"/>
      <c r="D253" s="1"/>
      <c r="E253" s="1"/>
      <c r="F253" s="1"/>
      <c r="G253" s="1"/>
      <c r="H253" s="1"/>
      <c r="I253" s="1"/>
      <c r="J253" s="1"/>
      <c r="K253" s="1"/>
      <c r="L253" s="1"/>
      <c r="M253" s="1"/>
      <c r="N253" s="1"/>
      <c r="O253" s="1"/>
      <c r="P253" s="1"/>
      <c r="Q253" s="1"/>
    </row>
    <row r="254" spans="1:17" x14ac:dyDescent="0.25">
      <c r="A254" s="1"/>
      <c r="B254" s="7"/>
    </row>
    <row r="255" spans="1:17" x14ac:dyDescent="0.25">
      <c r="A255" s="1"/>
      <c r="B255" s="7"/>
    </row>
    <row r="256" spans="1:17" x14ac:dyDescent="0.25">
      <c r="A256" s="1"/>
      <c r="B256" s="7"/>
    </row>
    <row r="257" spans="1:17" x14ac:dyDescent="0.25">
      <c r="A257" s="1"/>
      <c r="B257" s="7"/>
      <c r="C257" s="1"/>
      <c r="D257" s="1"/>
      <c r="E257" s="1"/>
      <c r="F257" s="1"/>
      <c r="G257" s="1"/>
      <c r="H257" s="1"/>
      <c r="I257" s="1"/>
      <c r="J257" s="1"/>
      <c r="K257" s="1"/>
      <c r="L257" s="1"/>
      <c r="M257" s="1"/>
      <c r="N257" s="1"/>
      <c r="O257" s="1"/>
      <c r="P257" s="1"/>
      <c r="Q257" s="1"/>
    </row>
    <row r="258" spans="1:17" x14ac:dyDescent="0.25">
      <c r="A258" s="1"/>
      <c r="B258" s="7"/>
    </row>
    <row r="259" spans="1:17" x14ac:dyDescent="0.25">
      <c r="A259" s="1"/>
      <c r="B259" s="7"/>
      <c r="C259" s="1"/>
      <c r="D259" s="1"/>
      <c r="E259" s="1"/>
      <c r="F259" s="1"/>
      <c r="G259" s="1"/>
      <c r="H259" s="1"/>
      <c r="I259" s="1"/>
      <c r="J259" s="1"/>
      <c r="K259" s="1"/>
      <c r="L259" s="1"/>
      <c r="M259" s="1"/>
      <c r="N259" s="1"/>
      <c r="O259" s="1"/>
      <c r="P259" s="1"/>
      <c r="Q259" s="1"/>
    </row>
    <row r="260" spans="1:17" x14ac:dyDescent="0.25">
      <c r="A260" s="1"/>
      <c r="B260" s="7"/>
    </row>
    <row r="261" spans="1:17" x14ac:dyDescent="0.25">
      <c r="A261" s="1"/>
      <c r="B261" s="7"/>
      <c r="C261" s="1"/>
      <c r="D261" s="1"/>
      <c r="E261" s="1"/>
      <c r="F261" s="1"/>
      <c r="G261" s="1"/>
      <c r="H261" s="1"/>
      <c r="I261" s="1"/>
      <c r="J261" s="1"/>
      <c r="K261" s="1"/>
      <c r="L261" s="1"/>
      <c r="M261" s="1"/>
      <c r="N261" s="1"/>
      <c r="O261" s="1"/>
      <c r="P261" s="1"/>
      <c r="Q261" s="1"/>
    </row>
    <row r="262" spans="1:17" x14ac:dyDescent="0.25">
      <c r="A262" s="1"/>
      <c r="B262" s="7"/>
      <c r="C262" s="1"/>
      <c r="D262" s="1"/>
      <c r="E262" s="1"/>
      <c r="F262" s="1"/>
      <c r="G262" s="1"/>
      <c r="H262" s="1"/>
      <c r="I262" s="1"/>
      <c r="J262" s="1"/>
      <c r="K262" s="1"/>
      <c r="L262" s="1"/>
      <c r="M262" s="1"/>
      <c r="N262" s="1"/>
      <c r="O262" s="1"/>
      <c r="P262" s="1"/>
      <c r="Q262" s="1"/>
    </row>
    <row r="263" spans="1:17" x14ac:dyDescent="0.25">
      <c r="A263" s="1"/>
      <c r="B263" s="7"/>
      <c r="C263" s="1"/>
      <c r="D263" s="1"/>
      <c r="E263" s="1"/>
      <c r="F263" s="1"/>
      <c r="G263" s="1"/>
      <c r="H263" s="1"/>
      <c r="I263" s="1"/>
      <c r="J263" s="1"/>
      <c r="K263" s="1"/>
      <c r="L263" s="1"/>
      <c r="M263" s="1"/>
      <c r="N263" s="1"/>
      <c r="O263" s="1"/>
      <c r="P263" s="1"/>
      <c r="Q263" s="1"/>
    </row>
    <row r="264" spans="1:17" x14ac:dyDescent="0.25">
      <c r="A264" s="1"/>
      <c r="B264" s="7"/>
    </row>
    <row r="265" spans="1:17" x14ac:dyDescent="0.25">
      <c r="A265" s="1"/>
      <c r="B265" s="7"/>
      <c r="C265" s="1"/>
      <c r="D265" s="1"/>
      <c r="E265" s="1"/>
      <c r="F265" s="1"/>
      <c r="G265" s="1"/>
      <c r="H265" s="1"/>
      <c r="I265" s="1"/>
      <c r="J265" s="1"/>
      <c r="K265" s="1"/>
      <c r="L265" s="1"/>
      <c r="M265" s="1"/>
      <c r="N265" s="1"/>
      <c r="O265" s="1"/>
      <c r="P265" s="1"/>
      <c r="Q265" s="1"/>
    </row>
    <row r="266" spans="1:17" x14ac:dyDescent="0.25">
      <c r="A266" s="1"/>
      <c r="B266" s="7"/>
    </row>
    <row r="267" spans="1:17" x14ac:dyDescent="0.25">
      <c r="A267" s="1"/>
      <c r="B267" s="7"/>
      <c r="C267" s="1"/>
      <c r="D267" s="1"/>
      <c r="E267" s="1"/>
      <c r="F267" s="1"/>
      <c r="G267" s="1"/>
      <c r="H267" s="1"/>
      <c r="I267" s="1"/>
      <c r="J267" s="1"/>
      <c r="K267" s="1"/>
      <c r="L267" s="1"/>
      <c r="M267" s="1"/>
      <c r="N267" s="1"/>
      <c r="O267" s="1"/>
      <c r="P267" s="1"/>
      <c r="Q267" s="1"/>
    </row>
    <row r="268" spans="1:17" x14ac:dyDescent="0.25">
      <c r="A268" s="1"/>
      <c r="B268" s="7"/>
    </row>
    <row r="269" spans="1:17" x14ac:dyDescent="0.25">
      <c r="A269" s="1"/>
      <c r="B269" s="7"/>
      <c r="C269" s="1"/>
      <c r="D269" s="1"/>
      <c r="E269" s="1"/>
      <c r="F269" s="1"/>
      <c r="G269" s="1"/>
      <c r="H269" s="1"/>
      <c r="I269" s="1"/>
      <c r="J269" s="1"/>
      <c r="K269" s="1"/>
      <c r="L269" s="1"/>
      <c r="M269" s="1"/>
      <c r="N269" s="1"/>
      <c r="O269" s="1"/>
      <c r="P269" s="1"/>
      <c r="Q269" s="1"/>
    </row>
    <row r="270" spans="1:17" x14ac:dyDescent="0.25">
      <c r="A270" s="1"/>
      <c r="B270" s="7"/>
    </row>
    <row r="271" spans="1:17" x14ac:dyDescent="0.25">
      <c r="A271" s="1"/>
      <c r="B271" s="7"/>
      <c r="C271" s="1"/>
      <c r="D271" s="1"/>
      <c r="E271" s="1"/>
      <c r="F271" s="1"/>
      <c r="G271" s="1"/>
      <c r="H271" s="1"/>
      <c r="I271" s="1"/>
      <c r="J271" s="1"/>
      <c r="K271" s="1"/>
      <c r="L271" s="1"/>
      <c r="M271" s="1"/>
      <c r="N271" s="1"/>
      <c r="O271" s="1"/>
      <c r="P271" s="1"/>
      <c r="Q271" s="1"/>
    </row>
    <row r="272" spans="1:17" x14ac:dyDescent="0.25">
      <c r="A272" s="1"/>
      <c r="B272" s="7"/>
    </row>
    <row r="273" spans="1:17" x14ac:dyDescent="0.25">
      <c r="A273" s="1"/>
      <c r="B273" s="7"/>
      <c r="C273" s="1"/>
      <c r="D273" s="1"/>
      <c r="E273" s="1"/>
      <c r="F273" s="1"/>
      <c r="G273" s="1"/>
      <c r="H273" s="1"/>
      <c r="I273" s="1"/>
      <c r="J273" s="1"/>
      <c r="K273" s="1"/>
      <c r="L273" s="1"/>
      <c r="M273" s="1"/>
      <c r="N273" s="1"/>
      <c r="O273" s="1"/>
      <c r="P273" s="1"/>
      <c r="Q273" s="1"/>
    </row>
    <row r="274" spans="1:17" x14ac:dyDescent="0.25">
      <c r="A274" s="1"/>
      <c r="B274" s="7"/>
      <c r="C274" s="1"/>
      <c r="D274" s="1"/>
      <c r="E274" s="1"/>
      <c r="F274" s="1"/>
      <c r="G274" s="1"/>
      <c r="H274" s="1"/>
      <c r="I274" s="1"/>
      <c r="J274" s="1"/>
      <c r="K274" s="1"/>
      <c r="L274" s="1"/>
      <c r="M274" s="1"/>
      <c r="N274" s="1"/>
      <c r="O274" s="1"/>
      <c r="P274" s="1"/>
      <c r="Q274" s="1"/>
    </row>
    <row r="275" spans="1:17" x14ac:dyDescent="0.25">
      <c r="A275" s="1"/>
      <c r="B275" s="7"/>
      <c r="C275" s="1"/>
      <c r="D275" s="1"/>
      <c r="E275" s="1"/>
      <c r="F275" s="1"/>
      <c r="G275" s="1"/>
      <c r="H275" s="1"/>
      <c r="I275" s="1"/>
      <c r="J275" s="1"/>
      <c r="K275" s="1"/>
      <c r="L275" s="1"/>
      <c r="M275" s="1"/>
      <c r="N275" s="1"/>
      <c r="O275" s="1"/>
      <c r="P275" s="1"/>
      <c r="Q275" s="1"/>
    </row>
    <row r="276" spans="1:17" x14ac:dyDescent="0.25">
      <c r="A276" s="1"/>
      <c r="B276" s="7"/>
    </row>
    <row r="277" spans="1:17" x14ac:dyDescent="0.25">
      <c r="A277" s="1"/>
      <c r="B277" s="7"/>
    </row>
    <row r="278" spans="1:17" x14ac:dyDescent="0.25">
      <c r="A278" s="1"/>
      <c r="B278" s="7"/>
    </row>
    <row r="279" spans="1:17" x14ac:dyDescent="0.25">
      <c r="A279" s="1"/>
      <c r="B279" s="7"/>
      <c r="C279" s="1"/>
      <c r="D279" s="1"/>
      <c r="E279" s="1"/>
      <c r="F279" s="1"/>
      <c r="G279" s="1"/>
      <c r="H279" s="1"/>
      <c r="I279" s="1"/>
      <c r="J279" s="1"/>
      <c r="K279" s="1"/>
      <c r="L279" s="1"/>
      <c r="M279" s="1"/>
      <c r="N279" s="1"/>
      <c r="O279" s="1"/>
      <c r="P279" s="1"/>
      <c r="Q279" s="1"/>
    </row>
    <row r="280" spans="1:17" x14ac:dyDescent="0.25">
      <c r="A280" s="1"/>
      <c r="B280" s="7"/>
      <c r="C280" s="1"/>
      <c r="D280" s="1"/>
      <c r="E280" s="1"/>
      <c r="F280" s="1"/>
      <c r="G280" s="1"/>
      <c r="H280" s="1"/>
      <c r="I280" s="1"/>
      <c r="J280" s="1"/>
      <c r="K280" s="1"/>
      <c r="L280" s="1"/>
      <c r="M280" s="1"/>
      <c r="N280" s="1"/>
      <c r="O280" s="1"/>
      <c r="P280" s="1"/>
      <c r="Q280" s="1"/>
    </row>
    <row r="281" spans="1:17" x14ac:dyDescent="0.25">
      <c r="A281" s="1"/>
      <c r="B281" s="7"/>
      <c r="C281" s="1"/>
      <c r="D281" s="1"/>
      <c r="E281" s="1"/>
      <c r="F281" s="1"/>
      <c r="G281" s="1"/>
      <c r="H281" s="1"/>
      <c r="I281" s="1"/>
      <c r="J281" s="1"/>
      <c r="K281" s="1"/>
      <c r="L281" s="1"/>
      <c r="M281" s="1"/>
      <c r="N281" s="1"/>
      <c r="O281" s="1"/>
      <c r="P281" s="1"/>
      <c r="Q281" s="1"/>
    </row>
    <row r="282" spans="1:17" x14ac:dyDescent="0.25">
      <c r="A282" s="1"/>
      <c r="B282" s="7"/>
      <c r="C282" s="1"/>
      <c r="D282" s="1"/>
      <c r="E282" s="1"/>
      <c r="F282" s="1"/>
      <c r="G282" s="1"/>
      <c r="H282" s="1"/>
      <c r="I282" s="1"/>
      <c r="J282" s="1"/>
      <c r="K282" s="1"/>
      <c r="L282" s="1"/>
      <c r="M282" s="1"/>
      <c r="N282" s="1"/>
      <c r="O282" s="1"/>
      <c r="P282" s="1"/>
      <c r="Q282" s="1"/>
    </row>
    <row r="283" spans="1:17" x14ac:dyDescent="0.25">
      <c r="A283" s="1"/>
      <c r="B283" s="7"/>
    </row>
    <row r="284" spans="1:17" x14ac:dyDescent="0.25">
      <c r="A284" s="1"/>
      <c r="B284" s="7"/>
    </row>
    <row r="285" spans="1:17" x14ac:dyDescent="0.25">
      <c r="A285" s="1"/>
      <c r="B285" s="7"/>
    </row>
    <row r="286" spans="1:17" x14ac:dyDescent="0.25">
      <c r="A286" s="1"/>
      <c r="B286" s="7"/>
    </row>
    <row r="287" spans="1:17" x14ac:dyDescent="0.25">
      <c r="A287" s="1"/>
      <c r="B287" s="7"/>
    </row>
    <row r="288" spans="1:17" x14ac:dyDescent="0.25">
      <c r="A288" s="1"/>
      <c r="B288" s="7"/>
      <c r="C288" s="1"/>
      <c r="D288" s="1"/>
      <c r="E288" s="1"/>
      <c r="F288" s="1"/>
      <c r="G288" s="1"/>
      <c r="H288" s="1"/>
      <c r="I288" s="1"/>
      <c r="J288" s="1"/>
      <c r="K288" s="1"/>
      <c r="L288" s="1"/>
      <c r="M288" s="1"/>
      <c r="N288" s="1"/>
      <c r="O288" s="1"/>
      <c r="P288" s="1"/>
      <c r="Q288" s="1"/>
    </row>
    <row r="289" spans="1:17" x14ac:dyDescent="0.25">
      <c r="A289" s="1"/>
      <c r="B289" s="7"/>
    </row>
    <row r="290" spans="1:17" x14ac:dyDescent="0.25">
      <c r="A290" s="1"/>
      <c r="B290" s="7"/>
      <c r="C290" s="1"/>
      <c r="D290" s="1"/>
      <c r="E290" s="1"/>
      <c r="F290" s="1"/>
      <c r="G290" s="1"/>
      <c r="H290" s="1"/>
      <c r="I290" s="1"/>
      <c r="J290" s="1"/>
      <c r="K290" s="1"/>
      <c r="L290" s="1"/>
      <c r="M290" s="1"/>
      <c r="N290" s="1"/>
      <c r="O290" s="1"/>
      <c r="P290" s="1"/>
      <c r="Q290" s="1"/>
    </row>
    <row r="291" spans="1:17" x14ac:dyDescent="0.25">
      <c r="A291" s="1"/>
      <c r="B291" s="7"/>
      <c r="C291" s="1"/>
      <c r="D291" s="1"/>
      <c r="E291" s="1"/>
      <c r="F291" s="1"/>
      <c r="G291" s="1"/>
      <c r="H291" s="1"/>
      <c r="I291" s="1"/>
      <c r="J291" s="1"/>
      <c r="K291" s="1"/>
      <c r="L291" s="1"/>
      <c r="M291" s="1"/>
      <c r="N291" s="1"/>
      <c r="O291" s="1"/>
      <c r="P291" s="1"/>
      <c r="Q291" s="1"/>
    </row>
    <row r="292" spans="1:17" x14ac:dyDescent="0.25">
      <c r="A292" s="1"/>
      <c r="B292" s="7"/>
      <c r="C292" s="1"/>
      <c r="D292" s="1"/>
      <c r="E292" s="1"/>
      <c r="F292" s="1"/>
      <c r="G292" s="1"/>
      <c r="H292" s="1"/>
      <c r="I292" s="1"/>
      <c r="J292" s="1"/>
      <c r="K292" s="1"/>
      <c r="L292" s="1"/>
      <c r="M292" s="1"/>
      <c r="N292" s="1"/>
      <c r="O292" s="1"/>
      <c r="P292" s="1"/>
      <c r="Q292" s="1"/>
    </row>
    <row r="293" spans="1:17" x14ac:dyDescent="0.25">
      <c r="A293" s="1"/>
      <c r="B293" s="7"/>
      <c r="C293" s="1"/>
      <c r="D293" s="1"/>
      <c r="E293" s="1"/>
      <c r="F293" s="1"/>
      <c r="G293" s="1"/>
      <c r="H293" s="1"/>
      <c r="I293" s="1"/>
      <c r="J293" s="1"/>
      <c r="K293" s="1"/>
      <c r="L293" s="1"/>
      <c r="M293" s="1"/>
      <c r="N293" s="1"/>
      <c r="O293" s="1"/>
      <c r="P293" s="1"/>
      <c r="Q293" s="1"/>
    </row>
    <row r="294" spans="1:17" x14ac:dyDescent="0.25">
      <c r="A294" s="1"/>
      <c r="B294" s="7"/>
      <c r="C294" s="1"/>
      <c r="D294" s="1"/>
      <c r="E294" s="1"/>
      <c r="F294" s="1"/>
      <c r="G294" s="1"/>
      <c r="H294" s="1"/>
      <c r="I294" s="1"/>
      <c r="J294" s="1"/>
      <c r="K294" s="1"/>
      <c r="L294" s="1"/>
      <c r="M294" s="1"/>
      <c r="N294" s="1"/>
      <c r="O294" s="1"/>
      <c r="P294" s="1"/>
      <c r="Q294" s="1"/>
    </row>
    <row r="295" spans="1:17" x14ac:dyDescent="0.25">
      <c r="A295" s="1"/>
      <c r="B295" s="7"/>
    </row>
    <row r="296" spans="1:17" x14ac:dyDescent="0.25">
      <c r="A296" s="1"/>
      <c r="B296" s="7"/>
      <c r="C296" s="1"/>
      <c r="D296" s="1"/>
      <c r="E296" s="1"/>
      <c r="F296" s="1"/>
      <c r="G296" s="1"/>
      <c r="H296" s="1"/>
      <c r="I296" s="1"/>
      <c r="J296" s="1"/>
      <c r="K296" s="1"/>
      <c r="L296" s="1"/>
      <c r="M296" s="1"/>
      <c r="N296" s="1"/>
      <c r="O296" s="1"/>
      <c r="P296" s="1"/>
      <c r="Q296" s="1"/>
    </row>
    <row r="297" spans="1:17" x14ac:dyDescent="0.25">
      <c r="A297" s="1"/>
      <c r="B297" s="7"/>
      <c r="C297" s="1"/>
      <c r="D297" s="1"/>
      <c r="E297" s="1"/>
      <c r="F297" s="1"/>
      <c r="G297" s="1"/>
      <c r="H297" s="1"/>
      <c r="I297" s="1"/>
      <c r="J297" s="1"/>
      <c r="K297" s="1"/>
      <c r="L297" s="1"/>
      <c r="M297" s="1"/>
      <c r="N297" s="1"/>
      <c r="O297" s="1"/>
      <c r="P297" s="1"/>
      <c r="Q297" s="1"/>
    </row>
    <row r="298" spans="1:17" x14ac:dyDescent="0.25">
      <c r="A298" s="1"/>
      <c r="B298" s="7"/>
      <c r="C298" s="1"/>
      <c r="D298" s="1"/>
      <c r="E298" s="1"/>
      <c r="F298" s="1"/>
      <c r="G298" s="1"/>
      <c r="H298" s="1"/>
      <c r="I298" s="1"/>
      <c r="J298" s="1"/>
      <c r="K298" s="1"/>
      <c r="L298" s="1"/>
      <c r="M298" s="1"/>
      <c r="N298" s="1"/>
      <c r="O298" s="1"/>
      <c r="P298" s="1"/>
      <c r="Q298" s="1"/>
    </row>
    <row r="299" spans="1:17" x14ac:dyDescent="0.25">
      <c r="A299" s="1"/>
      <c r="B299" s="7"/>
      <c r="C299" s="1"/>
      <c r="D299" s="1"/>
      <c r="E299" s="1"/>
      <c r="F299" s="1"/>
      <c r="G299" s="1"/>
      <c r="H299" s="1"/>
      <c r="I299" s="1"/>
      <c r="J299" s="1"/>
      <c r="K299" s="1"/>
      <c r="L299" s="1"/>
      <c r="M299" s="1"/>
      <c r="N299" s="1"/>
      <c r="O299" s="1"/>
      <c r="P299" s="1"/>
      <c r="Q299" s="1"/>
    </row>
    <row r="300" spans="1:17" x14ac:dyDescent="0.25">
      <c r="A300" s="1"/>
      <c r="B300" s="7"/>
    </row>
    <row r="301" spans="1:17" x14ac:dyDescent="0.25">
      <c r="A301" s="1"/>
      <c r="B301" s="7"/>
    </row>
    <row r="302" spans="1:17" x14ac:dyDescent="0.25">
      <c r="A302" s="1"/>
      <c r="B302" s="7"/>
    </row>
    <row r="303" spans="1:17" x14ac:dyDescent="0.25">
      <c r="A303" s="1"/>
      <c r="B303" s="7"/>
      <c r="C303" s="1"/>
      <c r="D303" s="1"/>
      <c r="E303" s="1"/>
      <c r="F303" s="1"/>
      <c r="G303" s="1"/>
      <c r="H303" s="1"/>
      <c r="I303" s="1"/>
      <c r="J303" s="1"/>
      <c r="K303" s="1"/>
      <c r="L303" s="1"/>
      <c r="M303" s="1"/>
      <c r="N303" s="1"/>
      <c r="O303" s="1"/>
      <c r="P303" s="1"/>
      <c r="Q303" s="1"/>
    </row>
    <row r="304" spans="1:17" x14ac:dyDescent="0.25">
      <c r="A304" s="1"/>
      <c r="B304" s="7"/>
      <c r="C304" s="1"/>
      <c r="D304" s="1"/>
      <c r="E304" s="1"/>
      <c r="F304" s="1"/>
      <c r="G304" s="1"/>
      <c r="H304" s="1"/>
      <c r="I304" s="1"/>
      <c r="J304" s="1"/>
      <c r="K304" s="1"/>
      <c r="L304" s="1"/>
      <c r="M304" s="1"/>
      <c r="N304" s="1"/>
      <c r="O304" s="1"/>
      <c r="P304" s="1"/>
      <c r="Q304" s="1"/>
    </row>
    <row r="305" spans="1:17" x14ac:dyDescent="0.25">
      <c r="A305" s="1"/>
      <c r="B305" s="7"/>
    </row>
    <row r="306" spans="1:17" x14ac:dyDescent="0.25">
      <c r="A306" s="1"/>
      <c r="B306" s="7"/>
    </row>
    <row r="307" spans="1:17" x14ac:dyDescent="0.25">
      <c r="A307" s="1"/>
      <c r="B307" s="7"/>
      <c r="C307" s="1"/>
      <c r="D307" s="1"/>
      <c r="E307" s="1"/>
      <c r="F307" s="1"/>
      <c r="G307" s="1"/>
      <c r="H307" s="1"/>
      <c r="I307" s="1"/>
      <c r="J307" s="1"/>
      <c r="K307" s="1"/>
      <c r="L307" s="1"/>
      <c r="M307" s="1"/>
      <c r="N307" s="1"/>
      <c r="O307" s="1"/>
      <c r="P307" s="1"/>
      <c r="Q307" s="1"/>
    </row>
    <row r="308" spans="1:17" x14ac:dyDescent="0.25">
      <c r="A308" s="1"/>
      <c r="B308" s="7"/>
      <c r="C308" s="1"/>
      <c r="D308" s="1"/>
      <c r="E308" s="1"/>
      <c r="F308" s="1"/>
      <c r="G308" s="1"/>
      <c r="H308" s="1"/>
      <c r="I308" s="1"/>
      <c r="J308" s="1"/>
      <c r="K308" s="1"/>
      <c r="L308" s="1"/>
      <c r="M308" s="1"/>
      <c r="N308" s="1"/>
      <c r="O308" s="1"/>
      <c r="P308" s="1"/>
      <c r="Q308" s="1"/>
    </row>
    <row r="309" spans="1:17" x14ac:dyDescent="0.25">
      <c r="A309" s="1"/>
      <c r="B309" s="7"/>
    </row>
    <row r="310" spans="1:17" x14ac:dyDescent="0.25">
      <c r="A310" s="1"/>
      <c r="B310" s="7"/>
    </row>
    <row r="311" spans="1:17" x14ac:dyDescent="0.25">
      <c r="A311" s="1"/>
      <c r="B311" s="7"/>
    </row>
    <row r="312" spans="1:17" x14ac:dyDescent="0.25">
      <c r="A312" s="1"/>
      <c r="B312" s="7"/>
    </row>
    <row r="313" spans="1:17" x14ac:dyDescent="0.25">
      <c r="A313" s="1"/>
      <c r="B313" s="7"/>
    </row>
    <row r="314" spans="1:17" x14ac:dyDescent="0.25">
      <c r="A314" s="1"/>
      <c r="B314" s="7"/>
      <c r="C314" s="1"/>
      <c r="D314" s="1"/>
      <c r="E314" s="1"/>
      <c r="F314" s="1"/>
      <c r="G314" s="1"/>
      <c r="H314" s="1"/>
      <c r="I314" s="1"/>
      <c r="J314" s="1"/>
      <c r="K314" s="1"/>
      <c r="L314" s="1"/>
      <c r="M314" s="1"/>
      <c r="N314" s="1"/>
      <c r="O314" s="1"/>
      <c r="P314" s="1"/>
      <c r="Q314" s="1"/>
    </row>
    <row r="315" spans="1:17" x14ac:dyDescent="0.25">
      <c r="A315" s="1"/>
      <c r="B315" s="7"/>
    </row>
    <row r="316" spans="1:17" x14ac:dyDescent="0.25">
      <c r="A316" s="1"/>
      <c r="B316" s="7"/>
      <c r="C316" s="1"/>
      <c r="D316" s="1"/>
      <c r="E316" s="1"/>
      <c r="F316" s="1"/>
      <c r="G316" s="1"/>
      <c r="H316" s="1"/>
      <c r="I316" s="1"/>
      <c r="J316" s="1"/>
      <c r="K316" s="1"/>
      <c r="L316" s="1"/>
      <c r="M316" s="1"/>
      <c r="N316" s="1"/>
      <c r="O316" s="1"/>
      <c r="P316" s="1"/>
      <c r="Q316" s="1"/>
    </row>
    <row r="317" spans="1:17" x14ac:dyDescent="0.25">
      <c r="A317" s="1"/>
      <c r="B317" s="7"/>
      <c r="C317" s="1"/>
      <c r="D317" s="1"/>
      <c r="E317" s="1"/>
      <c r="F317" s="1"/>
      <c r="G317" s="1"/>
      <c r="H317" s="1"/>
      <c r="I317" s="1"/>
      <c r="J317" s="1"/>
      <c r="K317" s="1"/>
      <c r="L317" s="1"/>
      <c r="M317" s="1"/>
      <c r="N317" s="1"/>
      <c r="O317" s="1"/>
      <c r="P317" s="1"/>
      <c r="Q317" s="1"/>
    </row>
    <row r="318" spans="1:17" x14ac:dyDescent="0.25">
      <c r="A318" s="1"/>
      <c r="B318" s="7"/>
      <c r="C318" s="1"/>
      <c r="D318" s="1"/>
      <c r="E318" s="1"/>
      <c r="F318" s="1"/>
      <c r="G318" s="1"/>
      <c r="H318" s="1"/>
      <c r="I318" s="1"/>
      <c r="J318" s="1"/>
      <c r="K318" s="1"/>
      <c r="L318" s="1"/>
      <c r="M318" s="1"/>
      <c r="N318" s="1"/>
      <c r="O318" s="1"/>
      <c r="P318" s="1"/>
      <c r="Q318" s="1"/>
    </row>
    <row r="319" spans="1:17" x14ac:dyDescent="0.25">
      <c r="A319" s="1"/>
      <c r="B319" s="7"/>
      <c r="C319" s="1"/>
      <c r="D319" s="1"/>
      <c r="E319" s="1"/>
      <c r="F319" s="1"/>
      <c r="G319" s="1"/>
      <c r="H319" s="1"/>
      <c r="I319" s="1"/>
      <c r="J319" s="1"/>
      <c r="K319" s="1"/>
      <c r="L319" s="1"/>
      <c r="M319" s="1"/>
      <c r="N319" s="1"/>
      <c r="O319" s="1"/>
      <c r="P319" s="1"/>
      <c r="Q319" s="1"/>
    </row>
    <row r="320" spans="1:17" x14ac:dyDescent="0.25">
      <c r="A320" s="1"/>
      <c r="B320" s="7"/>
      <c r="C320" s="1"/>
      <c r="D320" s="1"/>
      <c r="E320" s="1"/>
      <c r="F320" s="1"/>
      <c r="G320" s="1"/>
      <c r="H320" s="1"/>
      <c r="I320" s="1"/>
      <c r="J320" s="1"/>
      <c r="K320" s="1"/>
      <c r="L320" s="1"/>
      <c r="M320" s="1"/>
      <c r="N320" s="1"/>
      <c r="O320" s="1"/>
      <c r="P320" s="1"/>
      <c r="Q320" s="1"/>
    </row>
    <row r="321" spans="1:17" x14ac:dyDescent="0.25">
      <c r="A321" s="1"/>
      <c r="B321" s="7"/>
      <c r="C321" s="1"/>
      <c r="D321" s="1"/>
      <c r="E321" s="1"/>
      <c r="F321" s="1"/>
      <c r="G321" s="1"/>
      <c r="H321" s="1"/>
      <c r="I321" s="1"/>
      <c r="J321" s="1"/>
      <c r="K321" s="1"/>
      <c r="L321" s="1"/>
      <c r="M321" s="1"/>
      <c r="N321" s="1"/>
      <c r="O321" s="1"/>
      <c r="P321" s="1"/>
      <c r="Q321" s="1"/>
    </row>
    <row r="322" spans="1:17" x14ac:dyDescent="0.25">
      <c r="A322" s="1"/>
      <c r="B322" s="7"/>
      <c r="C322" s="1"/>
      <c r="D322" s="1"/>
      <c r="E322" s="1"/>
      <c r="F322" s="1"/>
      <c r="G322" s="1"/>
      <c r="H322" s="1"/>
      <c r="I322" s="1"/>
      <c r="J322" s="1"/>
      <c r="K322" s="1"/>
      <c r="L322" s="1"/>
      <c r="M322" s="1"/>
      <c r="N322" s="1"/>
      <c r="O322" s="1"/>
      <c r="P322" s="1"/>
      <c r="Q322" s="1"/>
    </row>
    <row r="323" spans="1:17" x14ac:dyDescent="0.25">
      <c r="A323" s="1"/>
      <c r="B323" s="7"/>
      <c r="C323" s="1"/>
      <c r="D323" s="1"/>
      <c r="E323" s="1"/>
      <c r="F323" s="1"/>
      <c r="G323" s="1"/>
      <c r="H323" s="1"/>
      <c r="I323" s="1"/>
      <c r="J323" s="1"/>
      <c r="K323" s="1"/>
      <c r="L323" s="1"/>
      <c r="M323" s="1"/>
      <c r="N323" s="1"/>
      <c r="O323" s="1"/>
      <c r="P323" s="1"/>
      <c r="Q323" s="1"/>
    </row>
    <row r="324" spans="1:17" x14ac:dyDescent="0.25">
      <c r="A324" s="1"/>
      <c r="B324" s="7"/>
      <c r="C324" s="1"/>
      <c r="D324" s="1"/>
      <c r="E324" s="1"/>
      <c r="F324" s="1"/>
      <c r="G324" s="1"/>
      <c r="H324" s="1"/>
      <c r="I324" s="1"/>
      <c r="J324" s="1"/>
      <c r="K324" s="1"/>
      <c r="L324" s="1"/>
      <c r="M324" s="1"/>
      <c r="N324" s="1"/>
      <c r="O324" s="1"/>
      <c r="P324" s="1"/>
      <c r="Q324" s="1"/>
    </row>
    <row r="325" spans="1:17" x14ac:dyDescent="0.25">
      <c r="A325" s="1"/>
      <c r="B325" s="7"/>
      <c r="C325" s="1"/>
      <c r="D325" s="1"/>
      <c r="E325" s="1"/>
      <c r="F325" s="1"/>
      <c r="G325" s="1"/>
      <c r="H325" s="1"/>
      <c r="I325" s="1"/>
      <c r="J325" s="1"/>
      <c r="K325" s="1"/>
      <c r="L325" s="1"/>
      <c r="M325" s="1"/>
      <c r="N325" s="1"/>
      <c r="O325" s="1"/>
      <c r="P325" s="1"/>
      <c r="Q325" s="1"/>
    </row>
    <row r="326" spans="1:17" x14ac:dyDescent="0.25">
      <c r="A326" s="1"/>
      <c r="B326" s="7"/>
    </row>
    <row r="327" spans="1:17" x14ac:dyDescent="0.25">
      <c r="A327" s="1"/>
      <c r="B327" s="7"/>
    </row>
    <row r="328" spans="1:17" x14ac:dyDescent="0.25">
      <c r="A328" s="1"/>
      <c r="B328" s="7"/>
    </row>
    <row r="329" spans="1:17" x14ac:dyDescent="0.25">
      <c r="A329" s="1"/>
      <c r="B329" s="7"/>
      <c r="C329" s="1"/>
      <c r="D329" s="1"/>
      <c r="E329" s="1"/>
      <c r="F329" s="1"/>
      <c r="G329" s="1"/>
      <c r="H329" s="1"/>
      <c r="I329" s="1"/>
      <c r="J329" s="1"/>
      <c r="K329" s="1"/>
      <c r="L329" s="1"/>
      <c r="M329" s="1"/>
      <c r="N329" s="1"/>
      <c r="O329" s="1"/>
      <c r="P329" s="1"/>
      <c r="Q329" s="1"/>
    </row>
    <row r="330" spans="1:17" x14ac:dyDescent="0.25">
      <c r="A330" s="1"/>
      <c r="B330" s="7"/>
      <c r="C330" s="1"/>
      <c r="D330" s="1"/>
      <c r="E330" s="1"/>
      <c r="F330" s="1"/>
      <c r="G330" s="1"/>
      <c r="H330" s="1"/>
      <c r="I330" s="1"/>
      <c r="J330" s="1"/>
      <c r="K330" s="1"/>
      <c r="L330" s="1"/>
      <c r="M330" s="1"/>
      <c r="N330" s="1"/>
      <c r="O330" s="1"/>
      <c r="P330" s="1"/>
      <c r="Q330" s="1"/>
    </row>
    <row r="331" spans="1:17" x14ac:dyDescent="0.25">
      <c r="A331" s="1"/>
      <c r="B331" s="7"/>
    </row>
    <row r="332" spans="1:17" x14ac:dyDescent="0.25">
      <c r="A332" s="1"/>
      <c r="B332" s="7"/>
    </row>
    <row r="333" spans="1:17" x14ac:dyDescent="0.25">
      <c r="A333" s="1"/>
      <c r="B333" s="7"/>
    </row>
    <row r="334" spans="1:17" x14ac:dyDescent="0.25">
      <c r="A334" s="1"/>
      <c r="B334" s="7"/>
    </row>
    <row r="335" spans="1:17" x14ac:dyDescent="0.25">
      <c r="A335" s="1"/>
      <c r="B335" s="7"/>
      <c r="C335" s="1"/>
      <c r="D335" s="1"/>
      <c r="E335" s="1"/>
      <c r="F335" s="1"/>
      <c r="G335" s="1"/>
      <c r="H335" s="1"/>
      <c r="I335" s="1"/>
      <c r="J335" s="1"/>
      <c r="K335" s="1"/>
      <c r="L335" s="1"/>
      <c r="M335" s="1"/>
      <c r="N335" s="1"/>
      <c r="O335" s="1"/>
      <c r="P335" s="1"/>
      <c r="Q335" s="1"/>
    </row>
    <row r="336" spans="1:17" x14ac:dyDescent="0.25">
      <c r="A336" s="1"/>
      <c r="B336" s="7"/>
      <c r="C336" s="1"/>
      <c r="D336" s="1"/>
      <c r="E336" s="1"/>
      <c r="F336" s="1"/>
      <c r="G336" s="1"/>
      <c r="H336" s="1"/>
      <c r="I336" s="1"/>
      <c r="J336" s="1"/>
      <c r="K336" s="1"/>
      <c r="L336" s="1"/>
      <c r="M336" s="1"/>
      <c r="N336" s="1"/>
      <c r="O336" s="1"/>
      <c r="P336" s="1"/>
      <c r="Q336" s="1"/>
    </row>
    <row r="337" spans="1:17" x14ac:dyDescent="0.25">
      <c r="A337" s="1"/>
      <c r="B337" s="7"/>
      <c r="C337" s="1"/>
      <c r="D337" s="1"/>
      <c r="E337" s="1"/>
      <c r="F337" s="1"/>
      <c r="G337" s="1"/>
      <c r="H337" s="1"/>
      <c r="I337" s="1"/>
      <c r="J337" s="1"/>
      <c r="K337" s="1"/>
      <c r="L337" s="1"/>
      <c r="M337" s="1"/>
      <c r="N337" s="1"/>
      <c r="O337" s="1"/>
      <c r="P337" s="1"/>
      <c r="Q337" s="1"/>
    </row>
    <row r="338" spans="1:17" x14ac:dyDescent="0.25">
      <c r="A338" s="1"/>
      <c r="B338" s="7"/>
    </row>
    <row r="339" spans="1:17" x14ac:dyDescent="0.25">
      <c r="A339" s="1"/>
      <c r="B339" s="7"/>
    </row>
    <row r="340" spans="1:17" x14ac:dyDescent="0.25">
      <c r="A340" s="1"/>
      <c r="B340" s="7"/>
    </row>
    <row r="341" spans="1:17" x14ac:dyDescent="0.25">
      <c r="A341" s="1"/>
      <c r="B341" s="7"/>
    </row>
    <row r="342" spans="1:17" x14ac:dyDescent="0.25">
      <c r="A342" s="1"/>
      <c r="B342" s="7"/>
    </row>
    <row r="343" spans="1:17" x14ac:dyDescent="0.25">
      <c r="A343" s="1"/>
      <c r="B343" s="7"/>
      <c r="C343" s="1"/>
      <c r="D343" s="1"/>
      <c r="E343" s="1"/>
      <c r="F343" s="1"/>
      <c r="G343" s="1"/>
      <c r="H343" s="1"/>
      <c r="I343" s="1"/>
      <c r="J343" s="1"/>
      <c r="K343" s="1"/>
      <c r="L343" s="1"/>
      <c r="M343" s="1"/>
      <c r="N343" s="1"/>
      <c r="O343" s="1"/>
      <c r="P343" s="1"/>
      <c r="Q343" s="1"/>
    </row>
    <row r="344" spans="1:17" x14ac:dyDescent="0.25">
      <c r="A344" s="1"/>
      <c r="B344" s="7"/>
    </row>
    <row r="345" spans="1:17" x14ac:dyDescent="0.25">
      <c r="A345" s="1"/>
      <c r="B345" s="7"/>
    </row>
    <row r="346" spans="1:17" x14ac:dyDescent="0.25">
      <c r="A346" s="1"/>
      <c r="B346" s="7"/>
      <c r="C346" s="1"/>
      <c r="D346" s="1"/>
      <c r="E346" s="1"/>
      <c r="F346" s="1"/>
      <c r="G346" s="1"/>
      <c r="H346" s="1"/>
      <c r="I346" s="1"/>
      <c r="J346" s="1"/>
      <c r="K346" s="1"/>
      <c r="L346" s="1"/>
      <c r="M346" s="1"/>
      <c r="N346" s="1"/>
      <c r="O346" s="1"/>
      <c r="P346" s="1"/>
      <c r="Q346" s="1"/>
    </row>
    <row r="347" spans="1:17" x14ac:dyDescent="0.25">
      <c r="A347" s="1"/>
      <c r="B347" s="7"/>
      <c r="C347" s="1"/>
      <c r="D347" s="1"/>
      <c r="E347" s="1"/>
      <c r="F347" s="1"/>
      <c r="G347" s="1"/>
      <c r="H347" s="1"/>
      <c r="I347" s="1"/>
      <c r="J347" s="1"/>
      <c r="K347" s="1"/>
      <c r="L347" s="1"/>
      <c r="M347" s="1"/>
      <c r="N347" s="1"/>
      <c r="O347" s="1"/>
      <c r="P347" s="1"/>
      <c r="Q347" s="1"/>
    </row>
    <row r="348" spans="1:17" x14ac:dyDescent="0.25">
      <c r="A348" s="1"/>
      <c r="B348" s="7"/>
    </row>
    <row r="349" spans="1:17" x14ac:dyDescent="0.25">
      <c r="A349" s="1"/>
      <c r="B349" s="7"/>
    </row>
    <row r="350" spans="1:17" x14ac:dyDescent="0.25">
      <c r="A350" s="1"/>
      <c r="B350" s="7"/>
    </row>
    <row r="351" spans="1:17" x14ac:dyDescent="0.25">
      <c r="A351" s="1"/>
      <c r="B351" s="7"/>
      <c r="C351" s="1"/>
      <c r="D351" s="1"/>
      <c r="E351" s="1"/>
      <c r="F351" s="1"/>
      <c r="G351" s="1"/>
      <c r="H351" s="1"/>
      <c r="I351" s="1"/>
      <c r="J351" s="1"/>
      <c r="K351" s="1"/>
      <c r="L351" s="1"/>
      <c r="M351" s="1"/>
      <c r="N351" s="1"/>
      <c r="O351" s="1"/>
      <c r="P351" s="1"/>
      <c r="Q351" s="1"/>
    </row>
    <row r="352" spans="1:17" x14ac:dyDescent="0.25">
      <c r="A352" s="1"/>
      <c r="B352" s="7"/>
      <c r="C352" s="1"/>
      <c r="D352" s="1"/>
      <c r="E352" s="1"/>
      <c r="F352" s="1"/>
      <c r="G352" s="1"/>
      <c r="H352" s="1"/>
      <c r="I352" s="1"/>
      <c r="J352" s="1"/>
      <c r="K352" s="1"/>
      <c r="L352" s="1"/>
      <c r="M352" s="1"/>
      <c r="N352" s="1"/>
      <c r="O352" s="1"/>
      <c r="P352" s="1"/>
      <c r="Q352" s="1"/>
    </row>
    <row r="353" spans="1:17" x14ac:dyDescent="0.25">
      <c r="A353" s="1"/>
      <c r="B353" s="7"/>
      <c r="C353" s="1"/>
      <c r="D353" s="1"/>
      <c r="E353" s="1"/>
      <c r="F353" s="1"/>
      <c r="G353" s="1"/>
      <c r="H353" s="1"/>
      <c r="I353" s="1"/>
      <c r="J353" s="1"/>
      <c r="K353" s="1"/>
      <c r="L353" s="1"/>
      <c r="M353" s="1"/>
      <c r="N353" s="1"/>
      <c r="O353" s="1"/>
      <c r="P353" s="1"/>
      <c r="Q353" s="1"/>
    </row>
    <row r="354" spans="1:17" x14ac:dyDescent="0.25">
      <c r="A354" s="1"/>
      <c r="B354" s="7"/>
      <c r="C354" s="1"/>
      <c r="D354" s="1"/>
      <c r="E354" s="1"/>
      <c r="F354" s="1"/>
      <c r="G354" s="1"/>
      <c r="H354" s="1"/>
      <c r="I354" s="1"/>
      <c r="J354" s="1"/>
      <c r="K354" s="1"/>
      <c r="L354" s="1"/>
      <c r="M354" s="1"/>
      <c r="N354" s="1"/>
      <c r="O354" s="1"/>
      <c r="P354" s="1"/>
      <c r="Q354" s="1"/>
    </row>
    <row r="355" spans="1:17" x14ac:dyDescent="0.25">
      <c r="A355" s="1"/>
      <c r="B355" s="7"/>
    </row>
    <row r="356" spans="1:17" x14ac:dyDescent="0.25">
      <c r="A356" s="1"/>
      <c r="B356" s="7"/>
    </row>
    <row r="357" spans="1:17" x14ac:dyDescent="0.25">
      <c r="A357" s="1"/>
      <c r="B357" s="7"/>
    </row>
    <row r="358" spans="1:17" x14ac:dyDescent="0.25">
      <c r="A358" s="1"/>
      <c r="B358" s="7"/>
      <c r="C358" s="1"/>
      <c r="D358" s="1"/>
      <c r="E358" s="1"/>
      <c r="F358" s="1"/>
      <c r="G358" s="1"/>
      <c r="H358" s="1"/>
      <c r="I358" s="1"/>
      <c r="J358" s="1"/>
      <c r="K358" s="1"/>
      <c r="L358" s="1"/>
      <c r="M358" s="1"/>
      <c r="N358" s="1"/>
      <c r="O358" s="1"/>
      <c r="P358" s="1"/>
      <c r="Q358" s="1"/>
    </row>
    <row r="359" spans="1:17" x14ac:dyDescent="0.25">
      <c r="A359" s="1"/>
      <c r="B359" s="7"/>
      <c r="C359" s="1"/>
      <c r="D359" s="1"/>
      <c r="E359" s="1"/>
      <c r="F359" s="1"/>
      <c r="G359" s="1"/>
      <c r="H359" s="1"/>
      <c r="I359" s="1"/>
      <c r="J359" s="1"/>
      <c r="K359" s="1"/>
      <c r="L359" s="1"/>
      <c r="M359" s="1"/>
      <c r="N359" s="1"/>
      <c r="O359" s="1"/>
      <c r="P359" s="1"/>
      <c r="Q359" s="1"/>
    </row>
    <row r="360" spans="1:17" x14ac:dyDescent="0.25">
      <c r="A360" s="1"/>
      <c r="B360" s="7"/>
    </row>
    <row r="361" spans="1:17" x14ac:dyDescent="0.25">
      <c r="A361" s="1"/>
      <c r="B361" s="7"/>
    </row>
    <row r="362" spans="1:17" x14ac:dyDescent="0.25">
      <c r="A362" s="1"/>
      <c r="B362" s="7"/>
      <c r="C362" s="1"/>
      <c r="D362" s="1"/>
      <c r="E362" s="1"/>
      <c r="F362" s="1"/>
      <c r="G362" s="1"/>
      <c r="H362" s="1"/>
      <c r="I362" s="1"/>
      <c r="J362" s="1"/>
      <c r="K362" s="1"/>
      <c r="L362" s="1"/>
      <c r="M362" s="1"/>
      <c r="N362" s="1"/>
      <c r="O362" s="1"/>
      <c r="P362" s="1"/>
      <c r="Q362" s="1"/>
    </row>
    <row r="363" spans="1:17" x14ac:dyDescent="0.25">
      <c r="A363" s="1"/>
      <c r="B363" s="7"/>
      <c r="C363" s="1"/>
      <c r="D363" s="1"/>
      <c r="E363" s="1"/>
      <c r="F363" s="1"/>
      <c r="G363" s="1"/>
      <c r="H363" s="1"/>
      <c r="I363" s="1"/>
      <c r="J363" s="1"/>
      <c r="K363" s="1"/>
      <c r="L363" s="1"/>
      <c r="M363" s="1"/>
      <c r="N363" s="1"/>
      <c r="O363" s="1"/>
      <c r="P363" s="1"/>
      <c r="Q363" s="1"/>
    </row>
    <row r="364" spans="1:17" x14ac:dyDescent="0.25">
      <c r="A364" s="1"/>
      <c r="B364" s="7"/>
    </row>
    <row r="365" spans="1:17" x14ac:dyDescent="0.25">
      <c r="A365" s="1"/>
      <c r="B365" s="7"/>
    </row>
    <row r="366" spans="1:17" x14ac:dyDescent="0.25">
      <c r="A366" s="1"/>
      <c r="B366" s="7"/>
    </row>
    <row r="367" spans="1:17" x14ac:dyDescent="0.25">
      <c r="A367" s="1"/>
      <c r="B367" s="7"/>
    </row>
    <row r="368" spans="1:17" x14ac:dyDescent="0.25">
      <c r="A368" s="1"/>
      <c r="B368" s="7"/>
    </row>
    <row r="369" spans="1:17" x14ac:dyDescent="0.25">
      <c r="A369" s="1"/>
      <c r="B369" s="7"/>
      <c r="C369" s="1"/>
      <c r="D369" s="1"/>
      <c r="E369" s="1"/>
      <c r="F369" s="1"/>
      <c r="G369" s="1"/>
      <c r="H369" s="1"/>
      <c r="I369" s="1"/>
      <c r="J369" s="1"/>
      <c r="K369" s="1"/>
      <c r="L369" s="1"/>
      <c r="M369" s="1"/>
      <c r="N369" s="1"/>
      <c r="O369" s="1"/>
      <c r="P369" s="1"/>
      <c r="Q369" s="1"/>
    </row>
    <row r="370" spans="1:17" x14ac:dyDescent="0.25">
      <c r="A370" s="1"/>
      <c r="B370" s="7"/>
    </row>
    <row r="371" spans="1:17" x14ac:dyDescent="0.25">
      <c r="A371" s="1"/>
      <c r="B371" s="7"/>
      <c r="C371" s="1"/>
      <c r="D371" s="1"/>
      <c r="E371" s="1"/>
      <c r="F371" s="1"/>
      <c r="G371" s="1"/>
      <c r="H371" s="1"/>
      <c r="I371" s="1"/>
      <c r="J371" s="1"/>
      <c r="K371" s="1"/>
      <c r="L371" s="1"/>
      <c r="M371" s="1"/>
      <c r="N371" s="1"/>
      <c r="O371" s="1"/>
      <c r="P371" s="1"/>
      <c r="Q371" s="1"/>
    </row>
    <row r="372" spans="1:17" x14ac:dyDescent="0.25">
      <c r="A372" s="1"/>
      <c r="B372" s="7"/>
      <c r="C372" s="1"/>
      <c r="D372" s="1"/>
      <c r="E372" s="1"/>
      <c r="F372" s="1"/>
      <c r="G372" s="1"/>
      <c r="H372" s="1"/>
      <c r="I372" s="1"/>
      <c r="J372" s="1"/>
      <c r="K372" s="1"/>
      <c r="L372" s="1"/>
      <c r="M372" s="1"/>
      <c r="N372" s="1"/>
      <c r="O372" s="1"/>
      <c r="P372" s="1"/>
      <c r="Q372" s="1"/>
    </row>
    <row r="373" spans="1:17" x14ac:dyDescent="0.25">
      <c r="A373" s="1"/>
      <c r="B373" s="7"/>
      <c r="C373" s="1"/>
      <c r="D373" s="1"/>
      <c r="E373" s="1"/>
      <c r="F373" s="1"/>
      <c r="G373" s="1"/>
      <c r="H373" s="1"/>
      <c r="I373" s="1"/>
      <c r="J373" s="1"/>
      <c r="K373" s="1"/>
      <c r="L373" s="1"/>
      <c r="M373" s="1"/>
      <c r="N373" s="1"/>
      <c r="O373" s="1"/>
      <c r="P373" s="1"/>
      <c r="Q373" s="1"/>
    </row>
    <row r="374" spans="1:17" x14ac:dyDescent="0.25">
      <c r="A374" s="1"/>
      <c r="B374" s="7"/>
      <c r="C374" s="1"/>
      <c r="D374" s="1"/>
      <c r="E374" s="1"/>
      <c r="F374" s="1"/>
      <c r="G374" s="1"/>
      <c r="H374" s="1"/>
      <c r="I374" s="1"/>
      <c r="J374" s="1"/>
      <c r="K374" s="1"/>
      <c r="L374" s="1"/>
      <c r="M374" s="1"/>
      <c r="N374" s="1"/>
      <c r="O374" s="1"/>
      <c r="P374" s="1"/>
      <c r="Q374" s="1"/>
    </row>
    <row r="375" spans="1:17" x14ac:dyDescent="0.25">
      <c r="A375" s="1"/>
      <c r="B375" s="7"/>
      <c r="C375" s="1"/>
      <c r="D375" s="1"/>
      <c r="E375" s="1"/>
      <c r="F375" s="1"/>
      <c r="G375" s="1"/>
      <c r="H375" s="1"/>
      <c r="I375" s="1"/>
      <c r="J375" s="1"/>
      <c r="K375" s="1"/>
      <c r="L375" s="1"/>
      <c r="M375" s="1"/>
      <c r="N375" s="1"/>
      <c r="O375" s="1"/>
      <c r="P375" s="1"/>
      <c r="Q375" s="1"/>
    </row>
    <row r="376" spans="1:17" x14ac:dyDescent="0.25">
      <c r="A376" s="1"/>
      <c r="B376" s="7"/>
      <c r="C376" s="1"/>
      <c r="D376" s="1"/>
      <c r="E376" s="1"/>
      <c r="F376" s="1"/>
      <c r="G376" s="1"/>
      <c r="H376" s="1"/>
      <c r="I376" s="1"/>
      <c r="J376" s="1"/>
      <c r="K376" s="1"/>
      <c r="L376" s="1"/>
      <c r="M376" s="1"/>
      <c r="N376" s="1"/>
      <c r="O376" s="1"/>
      <c r="P376" s="1"/>
      <c r="Q376" s="1"/>
    </row>
    <row r="377" spans="1:17" x14ac:dyDescent="0.25">
      <c r="A377" s="1"/>
      <c r="B377" s="7"/>
      <c r="C377" s="1"/>
      <c r="D377" s="1"/>
      <c r="E377" s="1"/>
      <c r="F377" s="1"/>
      <c r="G377" s="1"/>
      <c r="H377" s="1"/>
      <c r="I377" s="1"/>
      <c r="J377" s="1"/>
      <c r="K377" s="1"/>
      <c r="L377" s="1"/>
      <c r="M377" s="1"/>
      <c r="N377" s="1"/>
      <c r="O377" s="1"/>
      <c r="P377" s="1"/>
      <c r="Q377" s="1"/>
    </row>
    <row r="378" spans="1:17" x14ac:dyDescent="0.25">
      <c r="A378" s="1"/>
      <c r="B378" s="7"/>
      <c r="C378" s="1"/>
      <c r="D378" s="1"/>
      <c r="E378" s="1"/>
      <c r="F378" s="1"/>
      <c r="G378" s="1"/>
      <c r="H378" s="1"/>
      <c r="I378" s="1"/>
      <c r="J378" s="1"/>
      <c r="K378" s="1"/>
      <c r="L378" s="1"/>
      <c r="M378" s="1"/>
      <c r="N378" s="1"/>
      <c r="O378" s="1"/>
      <c r="P378" s="1"/>
      <c r="Q378" s="1"/>
    </row>
    <row r="379" spans="1:17" x14ac:dyDescent="0.25">
      <c r="A379" s="1"/>
      <c r="B379" s="7"/>
      <c r="C379" s="1"/>
      <c r="D379" s="1"/>
      <c r="E379" s="1"/>
      <c r="F379" s="1"/>
      <c r="G379" s="1"/>
      <c r="H379" s="1"/>
      <c r="I379" s="1"/>
      <c r="J379" s="1"/>
      <c r="K379" s="1"/>
      <c r="L379" s="1"/>
      <c r="M379" s="1"/>
      <c r="N379" s="1"/>
      <c r="O379" s="1"/>
      <c r="P379" s="1"/>
      <c r="Q379" s="1"/>
    </row>
    <row r="380" spans="1:17" x14ac:dyDescent="0.25">
      <c r="A380" s="1"/>
      <c r="B380" s="7"/>
      <c r="C380" s="1"/>
      <c r="D380" s="1"/>
      <c r="E380" s="1"/>
      <c r="F380" s="1"/>
      <c r="G380" s="1"/>
      <c r="H380" s="1"/>
      <c r="I380" s="1"/>
      <c r="J380" s="1"/>
      <c r="K380" s="1"/>
      <c r="L380" s="1"/>
      <c r="M380" s="1"/>
      <c r="N380" s="1"/>
      <c r="O380" s="1"/>
      <c r="P380" s="1"/>
      <c r="Q380" s="1"/>
    </row>
    <row r="381" spans="1:17" x14ac:dyDescent="0.25">
      <c r="A381" s="1"/>
      <c r="B381" s="7"/>
    </row>
    <row r="382" spans="1:17" x14ac:dyDescent="0.25">
      <c r="A382" s="1"/>
      <c r="B382" s="7"/>
    </row>
    <row r="383" spans="1:17" x14ac:dyDescent="0.25">
      <c r="A383" s="1"/>
      <c r="B383" s="7"/>
    </row>
    <row r="384" spans="1:17" x14ac:dyDescent="0.25">
      <c r="A384" s="1"/>
      <c r="B384" s="7"/>
      <c r="C384" s="1"/>
      <c r="D384" s="1"/>
      <c r="E384" s="1"/>
      <c r="F384" s="1"/>
      <c r="G384" s="1"/>
      <c r="H384" s="1"/>
      <c r="I384" s="1"/>
      <c r="J384" s="1"/>
      <c r="K384" s="1"/>
      <c r="L384" s="1"/>
      <c r="M384" s="1"/>
      <c r="N384" s="1"/>
      <c r="O384" s="1"/>
      <c r="P384" s="1"/>
      <c r="Q384" s="1"/>
    </row>
    <row r="385" spans="1:17" x14ac:dyDescent="0.25">
      <c r="A385" s="1"/>
      <c r="B385" s="7"/>
      <c r="C385" s="1"/>
      <c r="D385" s="1"/>
      <c r="E385" s="1"/>
      <c r="F385" s="1"/>
      <c r="G385" s="1"/>
      <c r="H385" s="1"/>
      <c r="I385" s="1"/>
      <c r="J385" s="1"/>
      <c r="K385" s="1"/>
      <c r="L385" s="1"/>
      <c r="M385" s="1"/>
      <c r="N385" s="1"/>
      <c r="O385" s="1"/>
      <c r="P385" s="1"/>
      <c r="Q385" s="1"/>
    </row>
    <row r="386" spans="1:17" x14ac:dyDescent="0.25">
      <c r="A386" s="1"/>
      <c r="B386" s="7"/>
    </row>
    <row r="387" spans="1:17" x14ac:dyDescent="0.25">
      <c r="A387" s="1"/>
      <c r="B387" s="7"/>
    </row>
    <row r="388" spans="1:17" x14ac:dyDescent="0.25">
      <c r="A388" s="1"/>
      <c r="B388" s="7"/>
    </row>
    <row r="389" spans="1:17" x14ac:dyDescent="0.25">
      <c r="A389" s="1"/>
      <c r="B389" s="7"/>
    </row>
    <row r="390" spans="1:17" x14ac:dyDescent="0.25">
      <c r="A390" s="1"/>
      <c r="B390" s="7"/>
      <c r="C390" s="1"/>
      <c r="D390" s="1"/>
      <c r="E390" s="1"/>
      <c r="F390" s="1"/>
      <c r="G390" s="1"/>
      <c r="H390" s="1"/>
      <c r="I390" s="1"/>
      <c r="J390" s="1"/>
      <c r="K390" s="1"/>
      <c r="L390" s="1"/>
      <c r="M390" s="1"/>
      <c r="N390" s="1"/>
      <c r="O390" s="1"/>
      <c r="P390" s="1"/>
      <c r="Q390" s="1"/>
    </row>
    <row r="391" spans="1:17" x14ac:dyDescent="0.25">
      <c r="A391" s="1"/>
      <c r="B391" s="7"/>
      <c r="C391" s="1"/>
      <c r="D391" s="1"/>
      <c r="E391" s="1"/>
      <c r="F391" s="1"/>
      <c r="G391" s="1"/>
      <c r="H391" s="1"/>
      <c r="I391" s="1"/>
      <c r="J391" s="1"/>
      <c r="K391" s="1"/>
      <c r="L391" s="1"/>
      <c r="M391" s="1"/>
      <c r="N391" s="1"/>
      <c r="O391" s="1"/>
      <c r="P391" s="1"/>
      <c r="Q391" s="1"/>
    </row>
    <row r="392" spans="1:17" x14ac:dyDescent="0.25">
      <c r="A392" s="1"/>
      <c r="B392" s="7"/>
      <c r="C392" s="1"/>
      <c r="D392" s="1"/>
      <c r="E392" s="1"/>
      <c r="F392" s="1"/>
      <c r="G392" s="1"/>
      <c r="H392" s="1"/>
      <c r="I392" s="1"/>
      <c r="J392" s="1"/>
      <c r="K392" s="1"/>
      <c r="L392" s="1"/>
      <c r="M392" s="1"/>
      <c r="N392" s="1"/>
      <c r="O392" s="1"/>
      <c r="P392" s="1"/>
      <c r="Q392" s="1"/>
    </row>
    <row r="393" spans="1:17" x14ac:dyDescent="0.25">
      <c r="A393" s="1"/>
      <c r="B393" s="7"/>
    </row>
    <row r="394" spans="1:17" x14ac:dyDescent="0.25">
      <c r="A394" s="1"/>
      <c r="B394" s="7"/>
    </row>
    <row r="395" spans="1:17" x14ac:dyDescent="0.25">
      <c r="A395" s="1"/>
      <c r="B395" s="7"/>
    </row>
    <row r="396" spans="1:17" x14ac:dyDescent="0.25">
      <c r="A396" s="1"/>
      <c r="B396" s="7"/>
    </row>
    <row r="397" spans="1:17" x14ac:dyDescent="0.25">
      <c r="A397" s="1"/>
      <c r="B397" s="7"/>
    </row>
    <row r="398" spans="1:17" x14ac:dyDescent="0.25">
      <c r="A398" s="1"/>
      <c r="B398" s="7"/>
      <c r="C398" s="1"/>
      <c r="D398" s="1"/>
      <c r="E398" s="1"/>
      <c r="F398" s="1"/>
      <c r="G398" s="1"/>
      <c r="H398" s="1"/>
      <c r="I398" s="1"/>
      <c r="J398" s="1"/>
      <c r="K398" s="1"/>
      <c r="L398" s="1"/>
      <c r="M398" s="1"/>
      <c r="N398" s="1"/>
      <c r="O398" s="1"/>
      <c r="P398" s="1"/>
      <c r="Q398" s="1"/>
    </row>
    <row r="399" spans="1:17" x14ac:dyDescent="0.25">
      <c r="A399" s="1"/>
      <c r="B399" s="7"/>
    </row>
    <row r="400" spans="1:17" x14ac:dyDescent="0.25">
      <c r="A400" s="1"/>
      <c r="B400" s="7"/>
    </row>
    <row r="401" spans="1:17" x14ac:dyDescent="0.25">
      <c r="A401" s="1"/>
      <c r="B401" s="7"/>
      <c r="C401" s="1"/>
      <c r="D401" s="1"/>
      <c r="E401" s="1"/>
      <c r="F401" s="1"/>
      <c r="G401" s="1"/>
      <c r="H401" s="1"/>
      <c r="I401" s="1"/>
      <c r="J401" s="1"/>
      <c r="K401" s="1"/>
      <c r="L401" s="1"/>
      <c r="M401" s="1"/>
      <c r="N401" s="1"/>
      <c r="O401" s="1"/>
      <c r="P401" s="1"/>
      <c r="Q401" s="1"/>
    </row>
    <row r="402" spans="1:17" x14ac:dyDescent="0.25">
      <c r="A402" s="1"/>
      <c r="B402" s="7"/>
      <c r="C402" s="1"/>
      <c r="D402" s="1"/>
      <c r="E402" s="1"/>
      <c r="F402" s="1"/>
      <c r="G402" s="1"/>
      <c r="H402" s="1"/>
      <c r="I402" s="1"/>
      <c r="J402" s="1"/>
      <c r="K402" s="1"/>
      <c r="L402" s="1"/>
      <c r="M402" s="1"/>
      <c r="N402" s="1"/>
      <c r="O402" s="1"/>
      <c r="P402" s="1"/>
      <c r="Q402" s="1"/>
    </row>
    <row r="403" spans="1:17" x14ac:dyDescent="0.25">
      <c r="A403" s="1"/>
      <c r="B403" s="7"/>
    </row>
    <row r="404" spans="1:17" x14ac:dyDescent="0.25">
      <c r="A404" s="1"/>
      <c r="B404" s="7"/>
    </row>
    <row r="405" spans="1:17" x14ac:dyDescent="0.25">
      <c r="A405" s="1"/>
      <c r="B405" s="7"/>
    </row>
    <row r="406" spans="1:17" x14ac:dyDescent="0.25">
      <c r="A406" s="1"/>
      <c r="B406" s="7"/>
      <c r="C406" s="1"/>
      <c r="D406" s="1"/>
      <c r="E406" s="1"/>
      <c r="F406" s="1"/>
      <c r="G406" s="1"/>
      <c r="H406" s="1"/>
      <c r="I406" s="1"/>
      <c r="J406" s="1"/>
      <c r="K406" s="1"/>
      <c r="L406" s="1"/>
      <c r="M406" s="1"/>
      <c r="N406" s="1"/>
      <c r="O406" s="1"/>
      <c r="P406" s="1"/>
      <c r="Q406" s="1"/>
    </row>
    <row r="407" spans="1:17" x14ac:dyDescent="0.25">
      <c r="A407" s="1"/>
      <c r="B407" s="7"/>
      <c r="C407" s="1"/>
      <c r="D407" s="1"/>
      <c r="E407" s="1"/>
      <c r="F407" s="1"/>
      <c r="G407" s="1"/>
      <c r="H407" s="1"/>
      <c r="I407" s="1"/>
      <c r="J407" s="1"/>
      <c r="K407" s="1"/>
      <c r="L407" s="1"/>
      <c r="M407" s="1"/>
      <c r="N407" s="1"/>
      <c r="O407" s="1"/>
      <c r="P407" s="1"/>
      <c r="Q407" s="1"/>
    </row>
    <row r="408" spans="1:17" x14ac:dyDescent="0.25">
      <c r="A408" s="1"/>
      <c r="B408" s="7"/>
      <c r="C408" s="1"/>
      <c r="D408" s="1"/>
      <c r="E408" s="1"/>
      <c r="F408" s="1"/>
      <c r="G408" s="1"/>
      <c r="H408" s="1"/>
      <c r="I408" s="1"/>
      <c r="J408" s="1"/>
      <c r="K408" s="1"/>
      <c r="L408" s="1"/>
      <c r="M408" s="1"/>
      <c r="N408" s="1"/>
      <c r="O408" s="1"/>
      <c r="P408" s="1"/>
      <c r="Q408" s="1"/>
    </row>
    <row r="409" spans="1:17" x14ac:dyDescent="0.25">
      <c r="A409" s="1"/>
      <c r="B409" s="7"/>
      <c r="C409" s="1"/>
      <c r="D409" s="1"/>
      <c r="E409" s="1"/>
      <c r="F409" s="1"/>
      <c r="G409" s="1"/>
      <c r="H409" s="1"/>
      <c r="I409" s="1"/>
      <c r="J409" s="1"/>
      <c r="K409" s="1"/>
      <c r="L409" s="1"/>
      <c r="M409" s="1"/>
      <c r="N409" s="1"/>
      <c r="O409" s="1"/>
      <c r="P409" s="1"/>
      <c r="Q409" s="1"/>
    </row>
    <row r="410" spans="1:17" x14ac:dyDescent="0.25">
      <c r="A410" s="1"/>
      <c r="B410" s="7"/>
    </row>
    <row r="411" spans="1:17" x14ac:dyDescent="0.25">
      <c r="A411" s="1"/>
      <c r="B411" s="7"/>
    </row>
    <row r="412" spans="1:17" x14ac:dyDescent="0.25">
      <c r="A412" s="1"/>
      <c r="B412" s="7"/>
    </row>
    <row r="413" spans="1:17" x14ac:dyDescent="0.25">
      <c r="A413" s="1"/>
      <c r="B413" s="7"/>
    </row>
    <row r="414" spans="1:17" x14ac:dyDescent="0.25">
      <c r="A414" s="1"/>
      <c r="B414" s="7"/>
      <c r="E414" s="1"/>
      <c r="F414" s="1"/>
      <c r="G414" s="1"/>
      <c r="J414" s="1"/>
      <c r="K414" s="1"/>
      <c r="L414" s="1"/>
      <c r="O414" s="1"/>
      <c r="P414" s="1"/>
      <c r="Q414" s="1"/>
    </row>
    <row r="415" spans="1:17" x14ac:dyDescent="0.25">
      <c r="A415" s="1"/>
      <c r="B415" s="7"/>
    </row>
    <row r="416" spans="1:17" x14ac:dyDescent="0.25">
      <c r="A416" s="1"/>
      <c r="B416" s="7"/>
    </row>
    <row r="417" spans="1:17" x14ac:dyDescent="0.25">
      <c r="A417" s="1"/>
      <c r="B417" s="7"/>
    </row>
    <row r="418" spans="1:17" x14ac:dyDescent="0.25">
      <c r="A418" s="1"/>
      <c r="B418" s="7"/>
      <c r="E418" s="1"/>
      <c r="F418" s="1"/>
      <c r="G418" s="1"/>
      <c r="J418" s="1"/>
      <c r="K418" s="1"/>
      <c r="L418" s="1"/>
      <c r="O418" s="1"/>
      <c r="P418" s="1"/>
      <c r="Q418" s="1"/>
    </row>
    <row r="419" spans="1:17" x14ac:dyDescent="0.25">
      <c r="A419" s="1"/>
      <c r="B419" s="7"/>
    </row>
    <row r="420" spans="1:17" x14ac:dyDescent="0.25">
      <c r="A420" s="1"/>
      <c r="B420" s="7"/>
    </row>
    <row r="421" spans="1:17" x14ac:dyDescent="0.25">
      <c r="A421" s="1"/>
      <c r="B421" s="7"/>
    </row>
    <row r="422" spans="1:17" x14ac:dyDescent="0.25">
      <c r="A422" s="1"/>
      <c r="B422" s="7"/>
    </row>
    <row r="423" spans="1:17" x14ac:dyDescent="0.25">
      <c r="A423" s="1"/>
      <c r="B423" s="7"/>
    </row>
    <row r="424" spans="1:17" x14ac:dyDescent="0.25">
      <c r="A424" s="1"/>
      <c r="B424" s="7"/>
      <c r="C424" s="1"/>
      <c r="D424" s="1"/>
      <c r="E424" s="1"/>
      <c r="F424" s="1"/>
      <c r="G424" s="1"/>
      <c r="H424" s="1"/>
      <c r="I424" s="1"/>
      <c r="J424" s="1"/>
      <c r="K424" s="1"/>
      <c r="L424" s="1"/>
      <c r="M424" s="1"/>
      <c r="N424" s="1"/>
      <c r="O424" s="1"/>
      <c r="P424" s="1"/>
      <c r="Q424" s="1"/>
    </row>
    <row r="425" spans="1:17" x14ac:dyDescent="0.25">
      <c r="A425" s="1"/>
      <c r="B425" s="7"/>
    </row>
    <row r="426" spans="1:17" x14ac:dyDescent="0.25">
      <c r="A426" s="1"/>
      <c r="B426" s="7"/>
    </row>
    <row r="427" spans="1:17" x14ac:dyDescent="0.25">
      <c r="A427" s="1"/>
      <c r="B427" s="7"/>
    </row>
    <row r="428" spans="1:17" x14ac:dyDescent="0.25">
      <c r="A428" s="1"/>
      <c r="B428" s="7"/>
    </row>
    <row r="429" spans="1:17" x14ac:dyDescent="0.25">
      <c r="A429" s="1"/>
      <c r="B429" s="7"/>
    </row>
    <row r="430" spans="1:17" x14ac:dyDescent="0.25">
      <c r="A430" s="1"/>
      <c r="B430" s="7"/>
    </row>
    <row r="431" spans="1:17" x14ac:dyDescent="0.25">
      <c r="A431" s="1"/>
      <c r="B431" s="7"/>
    </row>
    <row r="432" spans="1:17" x14ac:dyDescent="0.25">
      <c r="A432" s="1"/>
      <c r="B432" s="7"/>
    </row>
    <row r="433" spans="1:17" x14ac:dyDescent="0.25">
      <c r="A433" s="1"/>
      <c r="B433" s="7"/>
    </row>
    <row r="434" spans="1:17" x14ac:dyDescent="0.25">
      <c r="A434" s="1"/>
      <c r="B434" s="7"/>
    </row>
    <row r="435" spans="1:17" x14ac:dyDescent="0.25">
      <c r="A435" s="1"/>
      <c r="B435" s="7"/>
    </row>
    <row r="436" spans="1:17" x14ac:dyDescent="0.25">
      <c r="A436" s="1"/>
      <c r="B436" s="7"/>
    </row>
    <row r="437" spans="1:17" x14ac:dyDescent="0.25">
      <c r="A437" s="1"/>
      <c r="B437" s="7"/>
    </row>
    <row r="438" spans="1:17" x14ac:dyDescent="0.25">
      <c r="A438" s="1"/>
      <c r="B438" s="7"/>
    </row>
    <row r="439" spans="1:17" x14ac:dyDescent="0.25">
      <c r="A439" s="1"/>
      <c r="B439" s="7"/>
      <c r="E439" s="1"/>
      <c r="F439" s="1"/>
      <c r="G439" s="1"/>
      <c r="J439" s="1"/>
      <c r="K439" s="1"/>
      <c r="L439" s="1"/>
      <c r="O439" s="1"/>
      <c r="P439" s="1"/>
      <c r="Q439" s="1"/>
    </row>
    <row r="440" spans="1:17" x14ac:dyDescent="0.25">
      <c r="A440" s="1"/>
      <c r="B440" s="7"/>
    </row>
    <row r="441" spans="1:17" x14ac:dyDescent="0.25">
      <c r="A441" s="1"/>
      <c r="B441" s="7"/>
    </row>
    <row r="442" spans="1:17" x14ac:dyDescent="0.25">
      <c r="A442" s="1"/>
      <c r="B442" s="7"/>
    </row>
    <row r="443" spans="1:17" x14ac:dyDescent="0.25">
      <c r="A443" s="1"/>
      <c r="B443" s="7"/>
    </row>
    <row r="444" spans="1:17" x14ac:dyDescent="0.25">
      <c r="A444" s="1"/>
      <c r="B444" s="7"/>
    </row>
    <row r="445" spans="1:17" x14ac:dyDescent="0.25">
      <c r="A445" s="1"/>
      <c r="B445" s="7"/>
    </row>
    <row r="446" spans="1:17" x14ac:dyDescent="0.25">
      <c r="A446" s="1"/>
      <c r="B446" s="7"/>
    </row>
    <row r="447" spans="1:17" x14ac:dyDescent="0.25">
      <c r="A447" s="1"/>
      <c r="B447" s="7"/>
    </row>
    <row r="448" spans="1:17" x14ac:dyDescent="0.25">
      <c r="A448" s="1"/>
      <c r="B448" s="7"/>
    </row>
    <row r="449" spans="1:17" x14ac:dyDescent="0.25">
      <c r="A449" s="1"/>
      <c r="B449" s="7"/>
    </row>
    <row r="450" spans="1:17" x14ac:dyDescent="0.25">
      <c r="A450" s="1"/>
      <c r="B450" s="7"/>
    </row>
    <row r="451" spans="1:17" x14ac:dyDescent="0.25">
      <c r="A451" s="1"/>
      <c r="B451" s="7"/>
    </row>
    <row r="452" spans="1:17" x14ac:dyDescent="0.25">
      <c r="A452" s="1"/>
      <c r="B452" s="7"/>
    </row>
    <row r="453" spans="1:17" x14ac:dyDescent="0.25">
      <c r="A453" s="1"/>
      <c r="B453" s="7"/>
    </row>
    <row r="454" spans="1:17" x14ac:dyDescent="0.25">
      <c r="A454" s="1"/>
      <c r="B454" s="7"/>
    </row>
    <row r="455" spans="1:17" x14ac:dyDescent="0.25">
      <c r="A455" s="1"/>
      <c r="B455" s="7"/>
    </row>
    <row r="456" spans="1:17" x14ac:dyDescent="0.25">
      <c r="A456" s="1"/>
      <c r="B456" s="7"/>
      <c r="E456" s="1"/>
      <c r="F456" s="1"/>
      <c r="G456" s="1"/>
      <c r="J456" s="1"/>
      <c r="K456" s="1"/>
      <c r="L456" s="1"/>
      <c r="O456" s="1"/>
      <c r="P456" s="1"/>
      <c r="Q456" s="1"/>
    </row>
    <row r="457" spans="1:17" x14ac:dyDescent="0.25">
      <c r="A457" s="1"/>
      <c r="B457" s="7"/>
      <c r="C457" s="1"/>
      <c r="D457" s="1"/>
      <c r="E457" s="1"/>
      <c r="F457" s="1"/>
      <c r="G457" s="1"/>
      <c r="H457" s="1"/>
      <c r="I457" s="1"/>
      <c r="J457" s="1"/>
      <c r="K457" s="1"/>
      <c r="L457" s="1"/>
      <c r="M457" s="1"/>
      <c r="N457" s="1"/>
      <c r="O457" s="1"/>
      <c r="P457" s="1"/>
      <c r="Q457" s="1"/>
    </row>
    <row r="458" spans="1:17" x14ac:dyDescent="0.25">
      <c r="A458" s="1"/>
      <c r="B458" s="7"/>
    </row>
    <row r="459" spans="1:17" x14ac:dyDescent="0.25">
      <c r="A459" s="1"/>
      <c r="B459" s="7"/>
    </row>
    <row r="460" spans="1:17" x14ac:dyDescent="0.25">
      <c r="A460" s="1"/>
      <c r="B460" s="7"/>
    </row>
    <row r="461" spans="1:17" x14ac:dyDescent="0.25">
      <c r="A461" s="1"/>
      <c r="B461" s="7"/>
    </row>
    <row r="462" spans="1:17" x14ac:dyDescent="0.25">
      <c r="A462" s="1"/>
      <c r="B462" s="7"/>
      <c r="E462" s="1"/>
      <c r="F462" s="1"/>
      <c r="G462" s="1"/>
      <c r="J462" s="1"/>
      <c r="K462" s="1"/>
      <c r="L462" s="1"/>
      <c r="O462" s="1"/>
      <c r="P462" s="1"/>
      <c r="Q462" s="1"/>
    </row>
    <row r="463" spans="1:17" x14ac:dyDescent="0.25">
      <c r="A463" s="1"/>
      <c r="B463" s="7"/>
    </row>
    <row r="464" spans="1:17" x14ac:dyDescent="0.25">
      <c r="A464" s="1"/>
      <c r="B464" s="7"/>
      <c r="E464" s="1"/>
      <c r="F464" s="1"/>
      <c r="G464" s="1"/>
      <c r="J464" s="1"/>
      <c r="K464" s="1"/>
      <c r="L464" s="1"/>
      <c r="O464" s="1"/>
      <c r="P464" s="1"/>
      <c r="Q464" s="1"/>
    </row>
    <row r="465" spans="1:17" x14ac:dyDescent="0.25">
      <c r="A465" s="1"/>
      <c r="B465" s="7"/>
      <c r="C465" s="1"/>
      <c r="D465" s="1"/>
      <c r="E465" s="1"/>
      <c r="F465" s="1"/>
      <c r="G465" s="1"/>
      <c r="H465" s="1"/>
      <c r="I465" s="1"/>
      <c r="J465" s="1"/>
      <c r="K465" s="1"/>
      <c r="L465" s="1"/>
      <c r="M465" s="1"/>
      <c r="N465" s="1"/>
      <c r="O465" s="1"/>
      <c r="P465" s="1"/>
      <c r="Q465" s="1"/>
    </row>
    <row r="466" spans="1:17" x14ac:dyDescent="0.25">
      <c r="A466" s="1"/>
      <c r="B466" s="7"/>
      <c r="C466" s="1"/>
      <c r="D466" s="1"/>
      <c r="E466" s="1"/>
      <c r="F466" s="1"/>
      <c r="G466" s="1"/>
      <c r="H466" s="1"/>
      <c r="I466" s="1"/>
      <c r="J466" s="1"/>
      <c r="K466" s="1"/>
      <c r="L466" s="1"/>
      <c r="M466" s="1"/>
      <c r="N466" s="1"/>
      <c r="O466" s="1"/>
      <c r="P466" s="1"/>
      <c r="Q466" s="1"/>
    </row>
    <row r="467" spans="1:17" x14ac:dyDescent="0.25">
      <c r="A467" s="1"/>
      <c r="B467" s="7"/>
    </row>
    <row r="468" spans="1:17" x14ac:dyDescent="0.25">
      <c r="A468" s="1"/>
      <c r="B468" s="7"/>
      <c r="C468" s="1"/>
      <c r="D468" s="1"/>
      <c r="E468" s="1"/>
      <c r="F468" s="1"/>
      <c r="G468" s="1"/>
      <c r="H468" s="1"/>
      <c r="I468" s="1"/>
      <c r="J468" s="1"/>
      <c r="K468" s="1"/>
      <c r="L468" s="1"/>
      <c r="M468" s="1"/>
      <c r="N468" s="1"/>
      <c r="O468" s="1"/>
      <c r="P468" s="1"/>
      <c r="Q468" s="1"/>
    </row>
    <row r="469" spans="1:17" x14ac:dyDescent="0.25">
      <c r="A469" s="1"/>
      <c r="B469" s="7"/>
      <c r="C469" s="1"/>
      <c r="D469" s="1"/>
      <c r="E469" s="1"/>
      <c r="F469" s="1"/>
      <c r="G469" s="1"/>
      <c r="H469" s="1"/>
      <c r="I469" s="1"/>
      <c r="J469" s="1"/>
      <c r="K469" s="1"/>
      <c r="L469" s="1"/>
      <c r="M469" s="1"/>
      <c r="N469" s="1"/>
      <c r="O469" s="1"/>
      <c r="P469" s="1"/>
      <c r="Q469" s="1"/>
    </row>
    <row r="470" spans="1:17" x14ac:dyDescent="0.25">
      <c r="A470" s="1"/>
      <c r="B470" s="7"/>
      <c r="C470" s="1"/>
      <c r="D470" s="1"/>
      <c r="E470" s="1"/>
      <c r="F470" s="1"/>
      <c r="G470" s="1"/>
      <c r="H470" s="1"/>
      <c r="I470" s="1"/>
      <c r="J470" s="1"/>
      <c r="K470" s="1"/>
      <c r="L470" s="1"/>
      <c r="M470" s="1"/>
      <c r="N470" s="1"/>
      <c r="O470" s="1"/>
      <c r="P470" s="1"/>
      <c r="Q470" s="1"/>
    </row>
    <row r="471" spans="1:17" x14ac:dyDescent="0.25">
      <c r="A471" s="1"/>
      <c r="B471" s="7"/>
      <c r="C471" s="1"/>
      <c r="D471" s="1"/>
      <c r="E471" s="1"/>
      <c r="F471" s="1"/>
      <c r="G471" s="1"/>
      <c r="H471" s="1"/>
      <c r="I471" s="1"/>
      <c r="J471" s="1"/>
      <c r="K471" s="1"/>
      <c r="L471" s="1"/>
      <c r="M471" s="1"/>
      <c r="N471" s="1"/>
      <c r="O471" s="1"/>
      <c r="P471" s="1"/>
      <c r="Q471" s="1"/>
    </row>
    <row r="472" spans="1:17" x14ac:dyDescent="0.25">
      <c r="A472" s="1"/>
      <c r="B472" s="7"/>
    </row>
    <row r="473" spans="1:17" x14ac:dyDescent="0.25">
      <c r="A473" s="1"/>
      <c r="B473" s="7"/>
    </row>
    <row r="474" spans="1:17" x14ac:dyDescent="0.25">
      <c r="A474" s="1"/>
      <c r="B474" s="7"/>
    </row>
    <row r="475" spans="1:17" x14ac:dyDescent="0.25">
      <c r="A475" s="1"/>
      <c r="B475" s="7"/>
      <c r="C475" s="1"/>
      <c r="D475" s="1"/>
      <c r="E475" s="1"/>
      <c r="F475" s="1"/>
      <c r="G475" s="1"/>
      <c r="H475" s="1"/>
      <c r="I475" s="1"/>
      <c r="J475" s="1"/>
      <c r="K475" s="1"/>
      <c r="L475" s="1"/>
      <c r="M475" s="1"/>
      <c r="N475" s="1"/>
      <c r="O475" s="1"/>
      <c r="P475" s="1"/>
      <c r="Q475" s="1"/>
    </row>
    <row r="476" spans="1:17" x14ac:dyDescent="0.25">
      <c r="A476" s="1"/>
      <c r="B476" s="7"/>
      <c r="C476" s="1"/>
      <c r="D476" s="1"/>
      <c r="E476" s="1"/>
      <c r="F476" s="1"/>
      <c r="G476" s="1"/>
      <c r="H476" s="1"/>
      <c r="I476" s="1"/>
      <c r="J476" s="1"/>
      <c r="K476" s="1"/>
      <c r="L476" s="1"/>
      <c r="M476" s="1"/>
      <c r="N476" s="1"/>
      <c r="O476" s="1"/>
      <c r="P476" s="1"/>
      <c r="Q476" s="1"/>
    </row>
    <row r="477" spans="1:17" x14ac:dyDescent="0.25">
      <c r="A477" s="1"/>
      <c r="B477" s="7"/>
    </row>
    <row r="478" spans="1:17" x14ac:dyDescent="0.25">
      <c r="A478" s="1"/>
      <c r="B478" s="7"/>
    </row>
    <row r="479" spans="1:17" x14ac:dyDescent="0.25">
      <c r="A479" s="1"/>
      <c r="B479" s="7"/>
      <c r="C479" s="1"/>
      <c r="D479" s="1"/>
      <c r="E479" s="1"/>
      <c r="F479" s="1"/>
      <c r="G479" s="1"/>
      <c r="H479" s="1"/>
      <c r="I479" s="1"/>
      <c r="J479" s="1"/>
      <c r="K479" s="1"/>
      <c r="L479" s="1"/>
      <c r="M479" s="1"/>
      <c r="N479" s="1"/>
      <c r="O479" s="1"/>
      <c r="P479" s="1"/>
      <c r="Q479" s="1"/>
    </row>
    <row r="480" spans="1:17" x14ac:dyDescent="0.25">
      <c r="A480" s="1"/>
      <c r="B480" s="7"/>
    </row>
    <row r="481" spans="1:17" x14ac:dyDescent="0.25">
      <c r="A481" s="1"/>
      <c r="B481" s="7"/>
      <c r="C481" s="1"/>
      <c r="D481" s="1"/>
      <c r="E481" s="1"/>
      <c r="F481" s="1"/>
      <c r="G481" s="1"/>
      <c r="H481" s="1"/>
      <c r="I481" s="1"/>
      <c r="J481" s="1"/>
      <c r="K481" s="1"/>
      <c r="L481" s="1"/>
      <c r="M481" s="1"/>
      <c r="N481" s="1"/>
      <c r="O481" s="1"/>
      <c r="P481" s="1"/>
      <c r="Q481" s="1"/>
    </row>
    <row r="482" spans="1:17" x14ac:dyDescent="0.25">
      <c r="A482" s="1"/>
      <c r="B482" s="7"/>
      <c r="C482" s="1"/>
      <c r="D482" s="1"/>
      <c r="E482" s="1"/>
      <c r="F482" s="1"/>
      <c r="G482" s="1"/>
      <c r="H482" s="1"/>
      <c r="I482" s="1"/>
      <c r="J482" s="1"/>
      <c r="K482" s="1"/>
      <c r="L482" s="1"/>
      <c r="M482" s="1"/>
      <c r="N482" s="1"/>
      <c r="O482" s="1"/>
      <c r="P482" s="1"/>
      <c r="Q482" s="1"/>
    </row>
    <row r="483" spans="1:17" x14ac:dyDescent="0.25">
      <c r="A483" s="1"/>
      <c r="B483" s="7"/>
      <c r="C483" s="1"/>
      <c r="D483" s="1"/>
      <c r="E483" s="1"/>
      <c r="F483" s="1"/>
      <c r="G483" s="1"/>
      <c r="H483" s="1"/>
      <c r="I483" s="1"/>
      <c r="J483" s="1"/>
      <c r="K483" s="1"/>
      <c r="L483" s="1"/>
      <c r="M483" s="1"/>
      <c r="N483" s="1"/>
      <c r="O483" s="1"/>
      <c r="P483" s="1"/>
      <c r="Q483" s="1"/>
    </row>
    <row r="484" spans="1:17" x14ac:dyDescent="0.25">
      <c r="A484" s="1"/>
      <c r="B484" s="7"/>
    </row>
    <row r="485" spans="1:17" x14ac:dyDescent="0.25">
      <c r="A485" s="1"/>
      <c r="B485" s="7"/>
      <c r="C485" s="1"/>
      <c r="D485" s="1"/>
      <c r="E485" s="1"/>
      <c r="F485" s="1"/>
      <c r="G485" s="1"/>
      <c r="H485" s="1"/>
      <c r="I485" s="1"/>
      <c r="J485" s="1"/>
      <c r="K485" s="1"/>
      <c r="L485" s="1"/>
      <c r="M485" s="1"/>
      <c r="N485" s="1"/>
      <c r="O485" s="1"/>
      <c r="P485" s="1"/>
      <c r="Q485" s="1"/>
    </row>
    <row r="486" spans="1:17" x14ac:dyDescent="0.25">
      <c r="A486" s="1"/>
      <c r="B486" s="7"/>
    </row>
    <row r="487" spans="1:17" x14ac:dyDescent="0.25">
      <c r="A487" s="1"/>
      <c r="B487" s="7"/>
      <c r="C487" s="1"/>
      <c r="D487" s="1"/>
      <c r="E487" s="1"/>
      <c r="F487" s="1"/>
      <c r="G487" s="1"/>
      <c r="H487" s="1"/>
      <c r="I487" s="1"/>
      <c r="J487" s="1"/>
      <c r="K487" s="1"/>
      <c r="L487" s="1"/>
      <c r="M487" s="1"/>
      <c r="N487" s="1"/>
      <c r="O487" s="1"/>
      <c r="P487" s="1"/>
      <c r="Q487" s="1"/>
    </row>
    <row r="488" spans="1:17" x14ac:dyDescent="0.25">
      <c r="A488" s="1"/>
      <c r="B488" s="7"/>
    </row>
    <row r="489" spans="1:17" x14ac:dyDescent="0.25">
      <c r="A489" s="1"/>
      <c r="B489" s="7"/>
      <c r="C489" s="1"/>
      <c r="D489" s="1"/>
      <c r="E489" s="1"/>
      <c r="F489" s="1"/>
      <c r="G489" s="1"/>
      <c r="H489" s="1"/>
      <c r="I489" s="1"/>
      <c r="J489" s="1"/>
      <c r="K489" s="1"/>
      <c r="L489" s="1"/>
      <c r="M489" s="1"/>
      <c r="N489" s="1"/>
      <c r="O489" s="1"/>
      <c r="P489" s="1"/>
      <c r="Q489" s="1"/>
    </row>
    <row r="490" spans="1:17" x14ac:dyDescent="0.25">
      <c r="A490" s="1"/>
      <c r="B490" s="7"/>
    </row>
    <row r="491" spans="1:17" x14ac:dyDescent="0.25">
      <c r="A491" s="1"/>
      <c r="B491" s="7"/>
      <c r="C491" s="1"/>
      <c r="D491" s="1"/>
      <c r="E491" s="1"/>
      <c r="F491" s="1"/>
      <c r="G491" s="1"/>
      <c r="H491" s="1"/>
      <c r="I491" s="1"/>
      <c r="J491" s="1"/>
      <c r="K491" s="1"/>
      <c r="L491" s="1"/>
      <c r="M491" s="1"/>
      <c r="N491" s="1"/>
      <c r="O491" s="1"/>
      <c r="P491" s="1"/>
      <c r="Q491" s="1"/>
    </row>
    <row r="492" spans="1:17" x14ac:dyDescent="0.25">
      <c r="A492" s="1"/>
      <c r="B492" s="7"/>
    </row>
    <row r="493" spans="1:17" x14ac:dyDescent="0.25">
      <c r="A493" s="1"/>
      <c r="B493" s="7"/>
      <c r="C493" s="1"/>
      <c r="D493" s="1"/>
      <c r="E493" s="1"/>
      <c r="F493" s="1"/>
      <c r="G493" s="1"/>
      <c r="H493" s="1"/>
      <c r="I493" s="1"/>
      <c r="J493" s="1"/>
      <c r="K493" s="1"/>
      <c r="L493" s="1"/>
      <c r="M493" s="1"/>
      <c r="N493" s="1"/>
      <c r="O493" s="1"/>
      <c r="P493" s="1"/>
      <c r="Q493" s="1"/>
    </row>
    <row r="494" spans="1:17" x14ac:dyDescent="0.25">
      <c r="A494" s="1"/>
      <c r="B494" s="7"/>
      <c r="C494" s="1"/>
      <c r="D494" s="1"/>
      <c r="E494" s="1"/>
      <c r="F494" s="1"/>
      <c r="G494" s="1"/>
      <c r="H494" s="1"/>
      <c r="I494" s="1"/>
      <c r="J494" s="1"/>
      <c r="K494" s="1"/>
      <c r="L494" s="1"/>
      <c r="M494" s="1"/>
      <c r="N494" s="1"/>
      <c r="O494" s="1"/>
      <c r="P494" s="1"/>
      <c r="Q494" s="1"/>
    </row>
    <row r="495" spans="1:17" x14ac:dyDescent="0.25">
      <c r="A495" s="1"/>
      <c r="B495" s="7"/>
      <c r="C495" s="1"/>
      <c r="D495" s="1"/>
      <c r="E495" s="1"/>
      <c r="F495" s="1"/>
      <c r="G495" s="1"/>
      <c r="H495" s="1"/>
      <c r="I495" s="1"/>
      <c r="J495" s="1"/>
      <c r="K495" s="1"/>
      <c r="L495" s="1"/>
      <c r="M495" s="1"/>
      <c r="N495" s="1"/>
      <c r="O495" s="1"/>
      <c r="P495" s="1"/>
      <c r="Q495" s="1"/>
    </row>
    <row r="496" spans="1:17" x14ac:dyDescent="0.25">
      <c r="A496" s="1"/>
      <c r="B496" s="7"/>
      <c r="C496" s="1"/>
      <c r="D496" s="1"/>
      <c r="E496" s="1"/>
      <c r="F496" s="1"/>
      <c r="G496" s="1"/>
      <c r="H496" s="1"/>
      <c r="I496" s="1"/>
      <c r="J496" s="1"/>
      <c r="K496" s="1"/>
      <c r="L496" s="1"/>
      <c r="M496" s="1"/>
      <c r="N496" s="1"/>
      <c r="O496" s="1"/>
      <c r="P496" s="1"/>
      <c r="Q496" s="1"/>
    </row>
    <row r="497" spans="1:17" x14ac:dyDescent="0.25">
      <c r="A497" s="1"/>
      <c r="B497" s="7"/>
      <c r="C497" s="1"/>
      <c r="D497" s="1"/>
      <c r="E497" s="1"/>
      <c r="F497" s="1"/>
      <c r="G497" s="1"/>
      <c r="H497" s="1"/>
      <c r="I497" s="1"/>
      <c r="J497" s="1"/>
      <c r="K497" s="1"/>
      <c r="L497" s="1"/>
      <c r="M497" s="1"/>
      <c r="N497" s="1"/>
      <c r="O497" s="1"/>
      <c r="P497" s="1"/>
      <c r="Q497" s="1"/>
    </row>
    <row r="498" spans="1:17" x14ac:dyDescent="0.25">
      <c r="A498" s="1"/>
      <c r="B498" s="7"/>
      <c r="C498" s="1"/>
      <c r="D498" s="1"/>
      <c r="E498" s="1"/>
      <c r="F498" s="1"/>
      <c r="G498" s="1"/>
      <c r="H498" s="1"/>
      <c r="I498" s="1"/>
      <c r="J498" s="1"/>
      <c r="K498" s="1"/>
      <c r="L498" s="1"/>
      <c r="M498" s="1"/>
      <c r="N498" s="1"/>
      <c r="O498" s="1"/>
      <c r="P498" s="1"/>
      <c r="Q498" s="1"/>
    </row>
    <row r="499" spans="1:17" x14ac:dyDescent="0.25">
      <c r="A499" s="1"/>
      <c r="B499" s="7"/>
      <c r="C499" s="1"/>
      <c r="D499" s="1"/>
      <c r="E499" s="1"/>
      <c r="F499" s="1"/>
      <c r="G499" s="1"/>
      <c r="H499" s="1"/>
      <c r="I499" s="1"/>
      <c r="J499" s="1"/>
      <c r="K499" s="1"/>
      <c r="L499" s="1"/>
      <c r="M499" s="1"/>
      <c r="N499" s="1"/>
      <c r="O499" s="1"/>
      <c r="P499" s="1"/>
      <c r="Q499" s="1"/>
    </row>
    <row r="500" spans="1:17" x14ac:dyDescent="0.25">
      <c r="A500" s="1"/>
      <c r="B500" s="7"/>
    </row>
    <row r="501" spans="1:17" x14ac:dyDescent="0.25">
      <c r="A501" s="1"/>
      <c r="B501" s="7"/>
      <c r="C501" s="1"/>
      <c r="D501" s="1"/>
      <c r="E501" s="1"/>
      <c r="F501" s="1"/>
      <c r="G501" s="1"/>
      <c r="H501" s="1"/>
      <c r="I501" s="1"/>
      <c r="J501" s="1"/>
      <c r="K501" s="1"/>
      <c r="L501" s="1"/>
      <c r="M501" s="1"/>
      <c r="N501" s="1"/>
      <c r="O501" s="1"/>
      <c r="P501" s="1"/>
      <c r="Q501" s="1"/>
    </row>
    <row r="502" spans="1:17" x14ac:dyDescent="0.25">
      <c r="A502" s="1"/>
      <c r="B502" s="7"/>
      <c r="C502" s="1"/>
      <c r="D502" s="1"/>
      <c r="E502" s="1"/>
      <c r="F502" s="1"/>
      <c r="G502" s="1"/>
      <c r="H502" s="1"/>
      <c r="I502" s="1"/>
      <c r="J502" s="1"/>
      <c r="K502" s="1"/>
      <c r="L502" s="1"/>
      <c r="M502" s="1"/>
      <c r="N502" s="1"/>
      <c r="O502" s="1"/>
      <c r="P502" s="1"/>
      <c r="Q502" s="1"/>
    </row>
    <row r="503" spans="1:17" x14ac:dyDescent="0.25">
      <c r="A503" s="1"/>
      <c r="B503" s="7"/>
      <c r="C503" s="1"/>
      <c r="D503" s="1"/>
      <c r="E503" s="1"/>
      <c r="F503" s="1"/>
      <c r="G503" s="1"/>
      <c r="H503" s="1"/>
      <c r="I503" s="1"/>
      <c r="J503" s="1"/>
      <c r="K503" s="1"/>
      <c r="L503" s="1"/>
      <c r="M503" s="1"/>
      <c r="N503" s="1"/>
      <c r="O503" s="1"/>
      <c r="P503" s="1"/>
      <c r="Q503" s="1"/>
    </row>
    <row r="504" spans="1:17" x14ac:dyDescent="0.25">
      <c r="A504" s="1"/>
      <c r="B504" s="7"/>
      <c r="C504" s="1"/>
      <c r="D504" s="1"/>
      <c r="E504" s="1"/>
      <c r="F504" s="1"/>
      <c r="G504" s="1"/>
      <c r="H504" s="1"/>
      <c r="I504" s="1"/>
      <c r="J504" s="1"/>
      <c r="K504" s="1"/>
      <c r="L504" s="1"/>
      <c r="M504" s="1"/>
      <c r="N504" s="1"/>
      <c r="O504" s="1"/>
      <c r="P504" s="1"/>
      <c r="Q504" s="1"/>
    </row>
    <row r="505" spans="1:17" x14ac:dyDescent="0.25">
      <c r="A505" s="1"/>
      <c r="B505" s="7"/>
      <c r="C505" s="1"/>
      <c r="D505" s="1"/>
      <c r="E505" s="1"/>
      <c r="F505" s="1"/>
      <c r="G505" s="1"/>
      <c r="H505" s="1"/>
      <c r="I505" s="1"/>
      <c r="J505" s="1"/>
      <c r="K505" s="1"/>
      <c r="L505" s="1"/>
      <c r="M505" s="1"/>
      <c r="N505" s="1"/>
      <c r="O505" s="1"/>
      <c r="P505" s="1"/>
      <c r="Q505" s="1"/>
    </row>
    <row r="506" spans="1:17" x14ac:dyDescent="0.25">
      <c r="A506" s="1"/>
      <c r="B506" s="7"/>
      <c r="C506" s="1"/>
      <c r="D506" s="1"/>
      <c r="E506" s="1"/>
      <c r="F506" s="1"/>
      <c r="G506" s="1"/>
      <c r="H506" s="1"/>
      <c r="I506" s="1"/>
      <c r="J506" s="1"/>
      <c r="K506" s="1"/>
      <c r="L506" s="1"/>
      <c r="M506" s="1"/>
      <c r="N506" s="1"/>
      <c r="O506" s="1"/>
      <c r="P506" s="1"/>
      <c r="Q506" s="1"/>
    </row>
    <row r="507" spans="1:17" x14ac:dyDescent="0.25">
      <c r="A507" s="1"/>
      <c r="B507" s="7"/>
    </row>
    <row r="508" spans="1:17" x14ac:dyDescent="0.25">
      <c r="A508" s="1"/>
      <c r="B508" s="7"/>
      <c r="C508" s="1"/>
      <c r="D508" s="1"/>
      <c r="E508" s="1"/>
      <c r="F508" s="1"/>
      <c r="G508" s="1"/>
      <c r="H508" s="1"/>
      <c r="I508" s="1"/>
      <c r="J508" s="1"/>
      <c r="K508" s="1"/>
      <c r="L508" s="1"/>
      <c r="M508" s="1"/>
      <c r="N508" s="1"/>
      <c r="O508" s="1"/>
      <c r="P508" s="1"/>
      <c r="Q508" s="1"/>
    </row>
    <row r="509" spans="1:17" x14ac:dyDescent="0.25">
      <c r="A509" s="1"/>
      <c r="B509" s="7"/>
    </row>
    <row r="510" spans="1:17" x14ac:dyDescent="0.25">
      <c r="A510" s="1"/>
      <c r="B510" s="7"/>
      <c r="C510" s="1"/>
      <c r="D510" s="1"/>
      <c r="E510" s="1"/>
      <c r="F510" s="1"/>
      <c r="G510" s="1"/>
      <c r="H510" s="1"/>
      <c r="I510" s="1"/>
      <c r="J510" s="1"/>
      <c r="K510" s="1"/>
      <c r="L510" s="1"/>
      <c r="M510" s="1"/>
      <c r="N510" s="1"/>
      <c r="O510" s="1"/>
      <c r="P510" s="1"/>
      <c r="Q510" s="1"/>
    </row>
    <row r="511" spans="1:17" x14ac:dyDescent="0.25">
      <c r="A511" s="1"/>
      <c r="B511" s="7"/>
      <c r="C511" s="1"/>
      <c r="D511" s="1"/>
      <c r="E511" s="1"/>
      <c r="F511" s="1"/>
      <c r="G511" s="1"/>
      <c r="H511" s="1"/>
      <c r="I511" s="1"/>
      <c r="J511" s="1"/>
      <c r="K511" s="1"/>
      <c r="L511" s="1"/>
      <c r="M511" s="1"/>
      <c r="N511" s="1"/>
      <c r="O511" s="1"/>
      <c r="P511" s="1"/>
      <c r="Q511" s="1"/>
    </row>
    <row r="512" spans="1:17" x14ac:dyDescent="0.25">
      <c r="A512" s="1"/>
      <c r="B512" s="7"/>
      <c r="C512" s="1"/>
      <c r="D512" s="1"/>
      <c r="E512" s="1"/>
      <c r="F512" s="1"/>
      <c r="G512" s="1"/>
      <c r="H512" s="1"/>
      <c r="I512" s="1"/>
      <c r="J512" s="1"/>
      <c r="K512" s="1"/>
      <c r="L512" s="1"/>
      <c r="M512" s="1"/>
      <c r="N512" s="1"/>
      <c r="O512" s="1"/>
      <c r="P512" s="1"/>
      <c r="Q512" s="1"/>
    </row>
    <row r="513" spans="1:17" x14ac:dyDescent="0.25">
      <c r="A513" s="1"/>
      <c r="B513" s="7"/>
    </row>
    <row r="514" spans="1:17" x14ac:dyDescent="0.25">
      <c r="A514" s="1"/>
      <c r="B514" s="7"/>
      <c r="C514" s="1"/>
      <c r="D514" s="1"/>
      <c r="E514" s="1"/>
      <c r="F514" s="1"/>
      <c r="G514" s="1"/>
      <c r="H514" s="1"/>
      <c r="I514" s="1"/>
      <c r="J514" s="1"/>
      <c r="K514" s="1"/>
      <c r="L514" s="1"/>
      <c r="M514" s="1"/>
      <c r="N514" s="1"/>
      <c r="O514" s="1"/>
      <c r="P514" s="1"/>
      <c r="Q514" s="1"/>
    </row>
    <row r="515" spans="1:17" x14ac:dyDescent="0.25">
      <c r="A515" s="1"/>
      <c r="B515" s="7"/>
    </row>
    <row r="516" spans="1:17" x14ac:dyDescent="0.25">
      <c r="A516" s="1"/>
      <c r="B516" s="7"/>
      <c r="C516" s="1"/>
      <c r="D516" s="1"/>
      <c r="E516" s="1"/>
      <c r="F516" s="1"/>
      <c r="G516" s="1"/>
      <c r="H516" s="1"/>
      <c r="I516" s="1"/>
      <c r="J516" s="1"/>
      <c r="K516" s="1"/>
      <c r="L516" s="1"/>
      <c r="M516" s="1"/>
      <c r="N516" s="1"/>
      <c r="O516" s="1"/>
      <c r="P516" s="1"/>
      <c r="Q516" s="1"/>
    </row>
    <row r="517" spans="1:17" x14ac:dyDescent="0.25">
      <c r="A517" s="1"/>
      <c r="B517" s="7"/>
      <c r="C517" s="1"/>
      <c r="D517" s="1"/>
      <c r="E517" s="1"/>
      <c r="F517" s="1"/>
      <c r="G517" s="1"/>
      <c r="H517" s="1"/>
      <c r="I517" s="1"/>
      <c r="J517" s="1"/>
      <c r="K517" s="1"/>
      <c r="L517" s="1"/>
      <c r="M517" s="1"/>
      <c r="N517" s="1"/>
      <c r="O517" s="1"/>
      <c r="P517" s="1"/>
      <c r="Q517" s="1"/>
    </row>
    <row r="518" spans="1:17" x14ac:dyDescent="0.25">
      <c r="A518" s="1"/>
      <c r="B518" s="7"/>
      <c r="C518" s="1"/>
      <c r="D518" s="1"/>
      <c r="E518" s="1"/>
      <c r="F518" s="1"/>
      <c r="G518" s="1"/>
      <c r="H518" s="1"/>
      <c r="I518" s="1"/>
      <c r="J518" s="1"/>
      <c r="K518" s="1"/>
      <c r="L518" s="1"/>
      <c r="M518" s="1"/>
      <c r="N518" s="1"/>
      <c r="O518" s="1"/>
      <c r="P518" s="1"/>
      <c r="Q518" s="1"/>
    </row>
    <row r="519" spans="1:17" x14ac:dyDescent="0.25">
      <c r="A519" s="1"/>
      <c r="B519" s="7"/>
      <c r="C519" s="1"/>
      <c r="D519" s="1"/>
      <c r="E519" s="1"/>
      <c r="F519" s="1"/>
      <c r="G519" s="1"/>
      <c r="H519" s="1"/>
      <c r="I519" s="1"/>
      <c r="J519" s="1"/>
      <c r="K519" s="1"/>
      <c r="L519" s="1"/>
      <c r="M519" s="1"/>
      <c r="N519" s="1"/>
      <c r="O519" s="1"/>
      <c r="P519" s="1"/>
      <c r="Q519" s="1"/>
    </row>
    <row r="520" spans="1:17" x14ac:dyDescent="0.25">
      <c r="A520" s="1"/>
      <c r="B520" s="7"/>
      <c r="C520" s="1"/>
      <c r="D520" s="1"/>
      <c r="E520" s="1"/>
      <c r="F520" s="1"/>
      <c r="G520" s="1"/>
      <c r="H520" s="1"/>
      <c r="I520" s="1"/>
      <c r="J520" s="1"/>
      <c r="K520" s="1"/>
      <c r="L520" s="1"/>
      <c r="M520" s="1"/>
      <c r="N520" s="1"/>
      <c r="O520" s="1"/>
      <c r="P520" s="1"/>
      <c r="Q520" s="1"/>
    </row>
    <row r="521" spans="1:17" x14ac:dyDescent="0.25">
      <c r="A521" s="1"/>
      <c r="B521" s="7"/>
      <c r="C521" s="1"/>
      <c r="D521" s="1"/>
      <c r="E521" s="1"/>
      <c r="F521" s="1"/>
      <c r="G521" s="1"/>
      <c r="H521" s="1"/>
      <c r="I521" s="1"/>
      <c r="J521" s="1"/>
      <c r="K521" s="1"/>
      <c r="L521" s="1"/>
      <c r="M521" s="1"/>
      <c r="N521" s="1"/>
      <c r="O521" s="1"/>
      <c r="P521" s="1"/>
      <c r="Q521" s="1"/>
    </row>
    <row r="522" spans="1:17" x14ac:dyDescent="0.25">
      <c r="A522" s="1"/>
      <c r="B522" s="7"/>
    </row>
    <row r="523" spans="1:17" x14ac:dyDescent="0.25">
      <c r="A523" s="1"/>
      <c r="B523" s="7"/>
      <c r="C523" s="1"/>
      <c r="D523" s="1"/>
      <c r="E523" s="1"/>
      <c r="F523" s="1"/>
      <c r="G523" s="1"/>
      <c r="H523" s="1"/>
      <c r="I523" s="1"/>
      <c r="J523" s="1"/>
      <c r="K523" s="1"/>
      <c r="L523" s="1"/>
      <c r="M523" s="1"/>
      <c r="N523" s="1"/>
      <c r="O523" s="1"/>
      <c r="P523" s="1"/>
      <c r="Q523" s="1"/>
    </row>
    <row r="524" spans="1:17" x14ac:dyDescent="0.25">
      <c r="A524" s="1"/>
      <c r="B524" s="7"/>
      <c r="C524" s="1"/>
      <c r="D524" s="1"/>
      <c r="E524" s="1"/>
      <c r="F524" s="1"/>
      <c r="G524" s="1"/>
      <c r="H524" s="1"/>
      <c r="I524" s="1"/>
      <c r="J524" s="1"/>
      <c r="K524" s="1"/>
      <c r="L524" s="1"/>
      <c r="M524" s="1"/>
      <c r="N524" s="1"/>
      <c r="O524" s="1"/>
      <c r="P524" s="1"/>
      <c r="Q524" s="1"/>
    </row>
    <row r="525" spans="1:17" x14ac:dyDescent="0.25">
      <c r="A525" s="1"/>
      <c r="B525" s="7"/>
      <c r="C525" s="1"/>
      <c r="D525" s="1"/>
      <c r="E525" s="1"/>
      <c r="F525" s="1"/>
      <c r="G525" s="1"/>
      <c r="H525" s="1"/>
      <c r="I525" s="1"/>
      <c r="J525" s="1"/>
      <c r="K525" s="1"/>
      <c r="L525" s="1"/>
      <c r="M525" s="1"/>
      <c r="N525" s="1"/>
      <c r="O525" s="1"/>
      <c r="P525" s="1"/>
      <c r="Q525" s="1"/>
    </row>
    <row r="526" spans="1:17" x14ac:dyDescent="0.25">
      <c r="A526" s="1"/>
      <c r="B526" s="7"/>
      <c r="C526" s="1"/>
      <c r="D526" s="1"/>
      <c r="E526" s="1"/>
      <c r="F526" s="1"/>
      <c r="G526" s="1"/>
      <c r="H526" s="1"/>
      <c r="I526" s="1"/>
      <c r="J526" s="1"/>
      <c r="K526" s="1"/>
      <c r="L526" s="1"/>
      <c r="M526" s="1"/>
      <c r="N526" s="1"/>
      <c r="O526" s="1"/>
      <c r="P526" s="1"/>
      <c r="Q526" s="1"/>
    </row>
    <row r="527" spans="1:17" x14ac:dyDescent="0.25">
      <c r="A527" s="1"/>
      <c r="B527" s="7"/>
    </row>
    <row r="528" spans="1:17" x14ac:dyDescent="0.25">
      <c r="A528" s="1"/>
      <c r="B528" s="7"/>
    </row>
    <row r="529" spans="1:17" x14ac:dyDescent="0.25">
      <c r="A529" s="1"/>
      <c r="B529" s="7"/>
    </row>
    <row r="530" spans="1:17" x14ac:dyDescent="0.25">
      <c r="A530" s="1"/>
      <c r="B530" s="7"/>
    </row>
    <row r="531" spans="1:17" x14ac:dyDescent="0.25">
      <c r="A531" s="1"/>
      <c r="B531" s="7"/>
      <c r="C531" s="1"/>
      <c r="D531" s="1"/>
      <c r="E531" s="1"/>
      <c r="F531" s="1"/>
      <c r="G531" s="1"/>
      <c r="H531" s="1"/>
      <c r="I531" s="1"/>
      <c r="J531" s="1"/>
      <c r="K531" s="1"/>
      <c r="L531" s="1"/>
      <c r="M531" s="1"/>
      <c r="N531" s="1"/>
      <c r="O531" s="1"/>
      <c r="P531" s="1"/>
      <c r="Q531" s="1"/>
    </row>
    <row r="532" spans="1:17" x14ac:dyDescent="0.25">
      <c r="A532" s="1"/>
      <c r="B532" s="7"/>
    </row>
    <row r="533" spans="1:17" x14ac:dyDescent="0.25">
      <c r="A533" s="1"/>
      <c r="B533" s="7"/>
    </row>
    <row r="534" spans="1:17" x14ac:dyDescent="0.25">
      <c r="A534" s="1"/>
      <c r="B534" s="7"/>
      <c r="C534" s="1"/>
      <c r="D534" s="1"/>
      <c r="E534" s="1"/>
      <c r="F534" s="1"/>
      <c r="G534" s="1"/>
      <c r="H534" s="1"/>
      <c r="I534" s="1"/>
      <c r="J534" s="1"/>
      <c r="K534" s="1"/>
      <c r="L534" s="1"/>
      <c r="M534" s="1"/>
      <c r="N534" s="1"/>
      <c r="O534" s="1"/>
      <c r="P534" s="1"/>
      <c r="Q534" s="1"/>
    </row>
    <row r="535" spans="1:17" x14ac:dyDescent="0.25">
      <c r="A535" s="1"/>
      <c r="B535" s="7"/>
    </row>
    <row r="536" spans="1:17" x14ac:dyDescent="0.25">
      <c r="A536" s="1"/>
      <c r="B536" s="7"/>
      <c r="C536" s="1"/>
      <c r="D536" s="1"/>
      <c r="E536" s="1"/>
      <c r="F536" s="1"/>
      <c r="G536" s="1"/>
      <c r="H536" s="1"/>
      <c r="I536" s="1"/>
      <c r="J536" s="1"/>
      <c r="K536" s="1"/>
      <c r="L536" s="1"/>
      <c r="M536" s="1"/>
      <c r="N536" s="1"/>
      <c r="O536" s="1"/>
      <c r="P536" s="1"/>
      <c r="Q536" s="1"/>
    </row>
    <row r="537" spans="1:17" x14ac:dyDescent="0.25">
      <c r="A537" s="1"/>
      <c r="B537" s="7"/>
      <c r="C537" s="1"/>
      <c r="D537" s="1"/>
      <c r="E537" s="1"/>
      <c r="F537" s="1"/>
      <c r="G537" s="1"/>
      <c r="H537" s="1"/>
      <c r="I537" s="1"/>
      <c r="J537" s="1"/>
      <c r="K537" s="1"/>
      <c r="L537" s="1"/>
      <c r="M537" s="1"/>
      <c r="N537" s="1"/>
      <c r="O537" s="1"/>
      <c r="P537" s="1"/>
      <c r="Q537" s="1"/>
    </row>
    <row r="538" spans="1:17" x14ac:dyDescent="0.25">
      <c r="A538" s="1"/>
      <c r="B538" s="7"/>
      <c r="C538" s="1"/>
      <c r="D538" s="1"/>
      <c r="E538" s="1"/>
      <c r="F538" s="1"/>
      <c r="G538" s="1"/>
      <c r="H538" s="1"/>
      <c r="I538" s="1"/>
      <c r="J538" s="1"/>
      <c r="K538" s="1"/>
      <c r="L538" s="1"/>
      <c r="M538" s="1"/>
      <c r="N538" s="1"/>
      <c r="O538" s="1"/>
      <c r="P538" s="1"/>
      <c r="Q538" s="1"/>
    </row>
    <row r="539" spans="1:17" x14ac:dyDescent="0.25">
      <c r="A539" s="1"/>
      <c r="B539" s="7"/>
      <c r="C539" s="1"/>
      <c r="D539" s="1"/>
      <c r="E539" s="1"/>
      <c r="F539" s="1"/>
      <c r="G539" s="1"/>
      <c r="H539" s="1"/>
      <c r="I539" s="1"/>
      <c r="J539" s="1"/>
      <c r="K539" s="1"/>
      <c r="L539" s="1"/>
      <c r="M539" s="1"/>
      <c r="N539" s="1"/>
      <c r="O539" s="1"/>
      <c r="P539" s="1"/>
      <c r="Q539" s="1"/>
    </row>
    <row r="540" spans="1:17" x14ac:dyDescent="0.25">
      <c r="A540" s="1"/>
      <c r="B540" s="7"/>
      <c r="C540" s="1"/>
      <c r="D540" s="1"/>
      <c r="E540" s="1"/>
      <c r="F540" s="1"/>
      <c r="G540" s="1"/>
      <c r="H540" s="1"/>
      <c r="I540" s="1"/>
      <c r="J540" s="1"/>
      <c r="K540" s="1"/>
      <c r="L540" s="1"/>
      <c r="M540" s="1"/>
      <c r="N540" s="1"/>
      <c r="O540" s="1"/>
      <c r="P540" s="1"/>
      <c r="Q540" s="1"/>
    </row>
    <row r="541" spans="1:17" x14ac:dyDescent="0.25">
      <c r="A541" s="1"/>
      <c r="B541" s="7"/>
      <c r="C541" s="1"/>
      <c r="D541" s="1"/>
      <c r="E541" s="1"/>
      <c r="F541" s="1"/>
      <c r="G541" s="1"/>
      <c r="H541" s="1"/>
      <c r="I541" s="1"/>
      <c r="J541" s="1"/>
      <c r="K541" s="1"/>
      <c r="L541" s="1"/>
      <c r="M541" s="1"/>
      <c r="N541" s="1"/>
      <c r="O541" s="1"/>
      <c r="P541" s="1"/>
      <c r="Q541" s="1"/>
    </row>
    <row r="542" spans="1:17" x14ac:dyDescent="0.25">
      <c r="A542" s="1"/>
      <c r="B542" s="7"/>
      <c r="C542" s="1"/>
      <c r="D542" s="1"/>
      <c r="E542" s="1"/>
      <c r="F542" s="1"/>
      <c r="G542" s="1"/>
      <c r="H542" s="1"/>
      <c r="I542" s="1"/>
      <c r="J542" s="1"/>
      <c r="K542" s="1"/>
      <c r="L542" s="1"/>
      <c r="M542" s="1"/>
      <c r="N542" s="1"/>
      <c r="O542" s="1"/>
      <c r="P542" s="1"/>
      <c r="Q542" s="1"/>
    </row>
    <row r="543" spans="1:17" x14ac:dyDescent="0.25">
      <c r="A543" s="1"/>
      <c r="B543" s="7"/>
      <c r="C543" s="1"/>
      <c r="D543" s="1"/>
      <c r="E543" s="1"/>
      <c r="F543" s="1"/>
      <c r="G543" s="1"/>
      <c r="H543" s="1"/>
      <c r="I543" s="1"/>
      <c r="J543" s="1"/>
      <c r="K543" s="1"/>
      <c r="L543" s="1"/>
      <c r="M543" s="1"/>
      <c r="N543" s="1"/>
      <c r="O543" s="1"/>
      <c r="P543" s="1"/>
      <c r="Q543" s="1"/>
    </row>
    <row r="544" spans="1:17" x14ac:dyDescent="0.25">
      <c r="A544" s="1"/>
      <c r="B544" s="7"/>
      <c r="C544" s="1"/>
      <c r="D544" s="1"/>
      <c r="E544" s="1"/>
      <c r="F544" s="1"/>
      <c r="G544" s="1"/>
      <c r="H544" s="1"/>
      <c r="I544" s="1"/>
      <c r="J544" s="1"/>
      <c r="K544" s="1"/>
      <c r="L544" s="1"/>
      <c r="M544" s="1"/>
      <c r="N544" s="1"/>
      <c r="O544" s="1"/>
      <c r="P544" s="1"/>
      <c r="Q544" s="1"/>
    </row>
    <row r="545" spans="1:17" x14ac:dyDescent="0.25">
      <c r="A545" s="1"/>
      <c r="B545" s="7"/>
      <c r="C545" s="1"/>
      <c r="D545" s="1"/>
      <c r="E545" s="1"/>
      <c r="F545" s="1"/>
      <c r="G545" s="1"/>
      <c r="H545" s="1"/>
      <c r="I545" s="1"/>
      <c r="J545" s="1"/>
      <c r="K545" s="1"/>
      <c r="L545" s="1"/>
      <c r="M545" s="1"/>
      <c r="N545" s="1"/>
      <c r="O545" s="1"/>
      <c r="P545" s="1"/>
      <c r="Q545" s="1"/>
    </row>
    <row r="546" spans="1:17" x14ac:dyDescent="0.25">
      <c r="A546" s="1"/>
      <c r="B546" s="7"/>
      <c r="C546" s="1"/>
      <c r="D546" s="1"/>
      <c r="E546" s="1"/>
      <c r="F546" s="1"/>
      <c r="G546" s="1"/>
      <c r="H546" s="1"/>
      <c r="I546" s="1"/>
      <c r="J546" s="1"/>
      <c r="K546" s="1"/>
      <c r="L546" s="1"/>
      <c r="M546" s="1"/>
      <c r="N546" s="1"/>
      <c r="O546" s="1"/>
      <c r="P546" s="1"/>
      <c r="Q546" s="1"/>
    </row>
    <row r="547" spans="1:17" x14ac:dyDescent="0.25">
      <c r="A547" s="1"/>
      <c r="B547" s="7"/>
      <c r="C547" s="1"/>
      <c r="D547" s="1"/>
      <c r="E547" s="1"/>
      <c r="F547" s="1"/>
      <c r="G547" s="1"/>
      <c r="H547" s="1"/>
      <c r="I547" s="1"/>
      <c r="J547" s="1"/>
      <c r="K547" s="1"/>
      <c r="L547" s="1"/>
      <c r="M547" s="1"/>
      <c r="N547" s="1"/>
      <c r="O547" s="1"/>
      <c r="P547" s="1"/>
      <c r="Q547" s="1"/>
    </row>
    <row r="548" spans="1:17" x14ac:dyDescent="0.25">
      <c r="A548" s="1"/>
      <c r="B548" s="7"/>
    </row>
    <row r="549" spans="1:17" x14ac:dyDescent="0.25">
      <c r="A549" s="1"/>
      <c r="B549" s="7"/>
      <c r="C549" s="1"/>
      <c r="D549" s="1"/>
      <c r="E549" s="1"/>
      <c r="F549" s="1"/>
      <c r="G549" s="1"/>
      <c r="H549" s="1"/>
      <c r="I549" s="1"/>
      <c r="J549" s="1"/>
      <c r="K549" s="1"/>
      <c r="L549" s="1"/>
      <c r="M549" s="1"/>
      <c r="N549" s="1"/>
      <c r="O549" s="1"/>
      <c r="P549" s="1"/>
      <c r="Q549" s="1"/>
    </row>
    <row r="550" spans="1:17" x14ac:dyDescent="0.25">
      <c r="A550" s="1"/>
      <c r="B550" s="7"/>
      <c r="C550" s="1"/>
      <c r="D550" s="1"/>
      <c r="E550" s="1"/>
      <c r="F550" s="1"/>
      <c r="G550" s="1"/>
      <c r="H550" s="1"/>
      <c r="I550" s="1"/>
      <c r="J550" s="1"/>
      <c r="K550" s="1"/>
      <c r="L550" s="1"/>
      <c r="M550" s="1"/>
      <c r="N550" s="1"/>
      <c r="O550" s="1"/>
      <c r="P550" s="1"/>
      <c r="Q550" s="1"/>
    </row>
    <row r="551" spans="1:17" x14ac:dyDescent="0.25">
      <c r="A551" s="1"/>
      <c r="B551" s="7"/>
      <c r="C551" s="1"/>
      <c r="D551" s="1"/>
      <c r="E551" s="1"/>
      <c r="F551" s="1"/>
      <c r="G551" s="1"/>
      <c r="H551" s="1"/>
      <c r="I551" s="1"/>
      <c r="J551" s="1"/>
      <c r="K551" s="1"/>
      <c r="L551" s="1"/>
      <c r="M551" s="1"/>
      <c r="N551" s="1"/>
      <c r="O551" s="1"/>
      <c r="P551" s="1"/>
      <c r="Q551" s="1"/>
    </row>
    <row r="552" spans="1:17" x14ac:dyDescent="0.25">
      <c r="A552" s="1"/>
      <c r="B552" s="7"/>
      <c r="C552" s="1"/>
      <c r="D552" s="1"/>
      <c r="E552" s="1"/>
      <c r="F552" s="1"/>
      <c r="G552" s="1"/>
      <c r="H552" s="1"/>
      <c r="I552" s="1"/>
      <c r="J552" s="1"/>
      <c r="K552" s="1"/>
      <c r="L552" s="1"/>
      <c r="M552" s="1"/>
      <c r="N552" s="1"/>
      <c r="O552" s="1"/>
      <c r="P552" s="1"/>
      <c r="Q552" s="1"/>
    </row>
    <row r="553" spans="1:17" x14ac:dyDescent="0.25">
      <c r="A553" s="1"/>
      <c r="B553" s="7"/>
      <c r="C553" s="1"/>
      <c r="D553" s="1"/>
      <c r="E553" s="1"/>
      <c r="F553" s="1"/>
      <c r="G553" s="1"/>
      <c r="H553" s="1"/>
      <c r="I553" s="1"/>
      <c r="J553" s="1"/>
      <c r="K553" s="1"/>
      <c r="L553" s="1"/>
      <c r="M553" s="1"/>
      <c r="N553" s="1"/>
      <c r="O553" s="1"/>
      <c r="P553" s="1"/>
      <c r="Q553" s="1"/>
    </row>
    <row r="554" spans="1:17" x14ac:dyDescent="0.25">
      <c r="A554" s="1"/>
      <c r="B554" s="7"/>
    </row>
    <row r="555" spans="1:17" x14ac:dyDescent="0.25">
      <c r="A555" s="1"/>
      <c r="B555" s="7"/>
    </row>
    <row r="556" spans="1:17" x14ac:dyDescent="0.25">
      <c r="A556" s="1"/>
      <c r="B556" s="7"/>
    </row>
    <row r="557" spans="1:17" x14ac:dyDescent="0.25">
      <c r="A557" s="1"/>
      <c r="B557" s="7"/>
      <c r="C557" s="1"/>
      <c r="D557" s="1"/>
      <c r="E557" s="1"/>
      <c r="F557" s="1"/>
      <c r="G557" s="1"/>
      <c r="H557" s="1"/>
      <c r="I557" s="1"/>
      <c r="J557" s="1"/>
      <c r="K557" s="1"/>
      <c r="L557" s="1"/>
      <c r="M557" s="1"/>
      <c r="N557" s="1"/>
      <c r="O557" s="1"/>
      <c r="P557" s="1"/>
      <c r="Q557" s="1"/>
    </row>
    <row r="558" spans="1:17" x14ac:dyDescent="0.25">
      <c r="A558" s="1"/>
      <c r="B558" s="7"/>
      <c r="C558" s="1"/>
      <c r="D558" s="1"/>
      <c r="E558" s="1"/>
      <c r="F558" s="1"/>
      <c r="G558" s="1"/>
      <c r="H558" s="1"/>
      <c r="I558" s="1"/>
      <c r="J558" s="1"/>
      <c r="K558" s="1"/>
      <c r="L558" s="1"/>
      <c r="M558" s="1"/>
      <c r="N558" s="1"/>
      <c r="O558" s="1"/>
      <c r="P558" s="1"/>
      <c r="Q558" s="1"/>
    </row>
    <row r="559" spans="1:17" x14ac:dyDescent="0.25">
      <c r="A559" s="1"/>
      <c r="B559" s="7"/>
      <c r="C559" s="1"/>
      <c r="D559" s="1"/>
      <c r="E559" s="1"/>
      <c r="F559" s="1"/>
      <c r="G559" s="1"/>
      <c r="H559" s="1"/>
      <c r="I559" s="1"/>
      <c r="J559" s="1"/>
      <c r="K559" s="1"/>
      <c r="L559" s="1"/>
      <c r="M559" s="1"/>
      <c r="N559" s="1"/>
      <c r="O559" s="1"/>
      <c r="P559" s="1"/>
      <c r="Q559" s="1"/>
    </row>
    <row r="560" spans="1:17" x14ac:dyDescent="0.25">
      <c r="A560" s="1"/>
      <c r="B560" s="7"/>
      <c r="C560" s="1"/>
      <c r="D560" s="1"/>
      <c r="E560" s="1"/>
      <c r="F560" s="1"/>
      <c r="G560" s="1"/>
      <c r="H560" s="1"/>
      <c r="I560" s="1"/>
      <c r="J560" s="1"/>
      <c r="K560" s="1"/>
      <c r="L560" s="1"/>
      <c r="M560" s="1"/>
      <c r="N560" s="1"/>
      <c r="O560" s="1"/>
      <c r="P560" s="1"/>
      <c r="Q560" s="1"/>
    </row>
    <row r="561" spans="1:17" x14ac:dyDescent="0.25">
      <c r="A561" s="1"/>
      <c r="B561" s="7"/>
      <c r="C561" s="1"/>
      <c r="D561" s="1"/>
      <c r="E561" s="1"/>
      <c r="F561" s="1"/>
      <c r="G561" s="1"/>
      <c r="H561" s="1"/>
      <c r="I561" s="1"/>
      <c r="J561" s="1"/>
      <c r="K561" s="1"/>
      <c r="L561" s="1"/>
      <c r="M561" s="1"/>
      <c r="N561" s="1"/>
      <c r="O561" s="1"/>
      <c r="P561" s="1"/>
      <c r="Q561" s="1"/>
    </row>
    <row r="562" spans="1:17" x14ac:dyDescent="0.25">
      <c r="A562" s="1"/>
      <c r="B562" s="7"/>
    </row>
    <row r="563" spans="1:17" x14ac:dyDescent="0.25">
      <c r="A563" s="1"/>
      <c r="B563" s="7"/>
      <c r="C563" s="1"/>
      <c r="D563" s="1"/>
      <c r="E563" s="1"/>
      <c r="F563" s="1"/>
      <c r="G563" s="1"/>
      <c r="H563" s="1"/>
      <c r="I563" s="1"/>
      <c r="J563" s="1"/>
      <c r="K563" s="1"/>
      <c r="L563" s="1"/>
      <c r="M563" s="1"/>
      <c r="N563" s="1"/>
      <c r="O563" s="1"/>
      <c r="P563" s="1"/>
      <c r="Q563" s="1"/>
    </row>
    <row r="564" spans="1:17" x14ac:dyDescent="0.25">
      <c r="A564" s="1"/>
      <c r="B564" s="7"/>
    </row>
    <row r="565" spans="1:17" x14ac:dyDescent="0.25">
      <c r="A565" s="1"/>
      <c r="B565" s="7"/>
      <c r="C565" s="1"/>
      <c r="D565" s="1"/>
      <c r="E565" s="1"/>
      <c r="F565" s="1"/>
      <c r="G565" s="1"/>
      <c r="H565" s="1"/>
      <c r="I565" s="1"/>
      <c r="J565" s="1"/>
      <c r="K565" s="1"/>
      <c r="L565" s="1"/>
      <c r="M565" s="1"/>
      <c r="N565" s="1"/>
      <c r="O565" s="1"/>
      <c r="P565" s="1"/>
      <c r="Q565" s="1"/>
    </row>
    <row r="566" spans="1:17" x14ac:dyDescent="0.25">
      <c r="A566" s="1"/>
      <c r="B566" s="7"/>
      <c r="C566" s="1"/>
      <c r="D566" s="1"/>
      <c r="E566" s="1"/>
      <c r="F566" s="1"/>
      <c r="G566" s="1"/>
      <c r="H566" s="1"/>
      <c r="I566" s="1"/>
      <c r="J566" s="1"/>
      <c r="K566" s="1"/>
      <c r="L566" s="1"/>
      <c r="M566" s="1"/>
      <c r="N566" s="1"/>
      <c r="O566" s="1"/>
      <c r="P566" s="1"/>
      <c r="Q566" s="1"/>
    </row>
    <row r="567" spans="1:17" x14ac:dyDescent="0.25">
      <c r="A567" s="1"/>
      <c r="B567" s="7"/>
      <c r="C567" s="1"/>
      <c r="D567" s="1"/>
      <c r="E567" s="1"/>
      <c r="F567" s="1"/>
      <c r="G567" s="1"/>
      <c r="H567" s="1"/>
      <c r="I567" s="1"/>
      <c r="J567" s="1"/>
      <c r="K567" s="1"/>
      <c r="L567" s="1"/>
      <c r="M567" s="1"/>
      <c r="N567" s="1"/>
      <c r="O567" s="1"/>
      <c r="P567" s="1"/>
      <c r="Q567" s="1"/>
    </row>
    <row r="568" spans="1:17" x14ac:dyDescent="0.25">
      <c r="A568" s="1"/>
      <c r="B568" s="7"/>
    </row>
    <row r="569" spans="1:17" x14ac:dyDescent="0.25">
      <c r="A569" s="1"/>
      <c r="B569" s="7"/>
      <c r="C569" s="1"/>
      <c r="D569" s="1"/>
      <c r="E569" s="1"/>
      <c r="F569" s="1"/>
      <c r="G569" s="1"/>
      <c r="H569" s="1"/>
      <c r="I569" s="1"/>
      <c r="J569" s="1"/>
      <c r="K569" s="1"/>
      <c r="L569" s="1"/>
      <c r="M569" s="1"/>
      <c r="N569" s="1"/>
      <c r="O569" s="1"/>
      <c r="P569" s="1"/>
      <c r="Q569" s="1"/>
    </row>
    <row r="570" spans="1:17" x14ac:dyDescent="0.25">
      <c r="A570" s="1"/>
      <c r="B570" s="7"/>
    </row>
    <row r="571" spans="1:17" x14ac:dyDescent="0.25">
      <c r="A571" s="1"/>
      <c r="B571" s="7"/>
      <c r="C571" s="1"/>
      <c r="D571" s="1"/>
      <c r="E571" s="1"/>
      <c r="F571" s="1"/>
      <c r="G571" s="1"/>
      <c r="H571" s="1"/>
      <c r="I571" s="1"/>
      <c r="J571" s="1"/>
      <c r="K571" s="1"/>
      <c r="L571" s="1"/>
      <c r="M571" s="1"/>
      <c r="N571" s="1"/>
      <c r="O571" s="1"/>
      <c r="P571" s="1"/>
      <c r="Q571" s="1"/>
    </row>
    <row r="572" spans="1:17" x14ac:dyDescent="0.25">
      <c r="A572" s="1"/>
      <c r="B572" s="7"/>
      <c r="C572" s="1"/>
      <c r="D572" s="1"/>
      <c r="E572" s="1"/>
      <c r="F572" s="1"/>
      <c r="G572" s="1"/>
      <c r="H572" s="1"/>
      <c r="I572" s="1"/>
      <c r="J572" s="1"/>
      <c r="K572" s="1"/>
      <c r="L572" s="1"/>
      <c r="M572" s="1"/>
      <c r="N572" s="1"/>
      <c r="O572" s="1"/>
      <c r="P572" s="1"/>
      <c r="Q572" s="1"/>
    </row>
    <row r="573" spans="1:17" x14ac:dyDescent="0.25">
      <c r="A573" s="1"/>
      <c r="B573" s="7"/>
      <c r="C573" s="1"/>
      <c r="D573" s="1"/>
      <c r="E573" s="1"/>
      <c r="F573" s="1"/>
      <c r="G573" s="1"/>
      <c r="H573" s="1"/>
      <c r="I573" s="1"/>
      <c r="J573" s="1"/>
      <c r="K573" s="1"/>
      <c r="L573" s="1"/>
      <c r="M573" s="1"/>
      <c r="N573" s="1"/>
      <c r="O573" s="1"/>
      <c r="P573" s="1"/>
      <c r="Q573" s="1"/>
    </row>
    <row r="574" spans="1:17" x14ac:dyDescent="0.25">
      <c r="A574" s="1"/>
      <c r="B574" s="7"/>
      <c r="C574" s="1"/>
      <c r="D574" s="1"/>
      <c r="E574" s="1"/>
      <c r="F574" s="1"/>
      <c r="G574" s="1"/>
      <c r="H574" s="1"/>
      <c r="I574" s="1"/>
      <c r="J574" s="1"/>
      <c r="K574" s="1"/>
      <c r="L574" s="1"/>
      <c r="M574" s="1"/>
      <c r="N574" s="1"/>
      <c r="O574" s="1"/>
      <c r="P574" s="1"/>
      <c r="Q574" s="1"/>
    </row>
    <row r="575" spans="1:17" x14ac:dyDescent="0.25">
      <c r="A575" s="1"/>
      <c r="B575" s="7"/>
      <c r="C575" s="1"/>
      <c r="D575" s="1"/>
      <c r="E575" s="1"/>
      <c r="F575" s="1"/>
      <c r="G575" s="1"/>
      <c r="H575" s="1"/>
      <c r="I575" s="1"/>
      <c r="J575" s="1"/>
      <c r="K575" s="1"/>
      <c r="L575" s="1"/>
      <c r="M575" s="1"/>
      <c r="N575" s="1"/>
      <c r="O575" s="1"/>
      <c r="P575" s="1"/>
      <c r="Q575" s="1"/>
    </row>
    <row r="576" spans="1:17" x14ac:dyDescent="0.25">
      <c r="A576" s="1"/>
      <c r="B576" s="7"/>
      <c r="C576" s="1"/>
      <c r="D576" s="1"/>
      <c r="E576" s="1"/>
      <c r="F576" s="1"/>
      <c r="G576" s="1"/>
      <c r="H576" s="1"/>
      <c r="I576" s="1"/>
      <c r="J576" s="1"/>
      <c r="K576" s="1"/>
      <c r="L576" s="1"/>
      <c r="M576" s="1"/>
      <c r="N576" s="1"/>
      <c r="O576" s="1"/>
      <c r="P576" s="1"/>
      <c r="Q576" s="1"/>
    </row>
    <row r="577" spans="1:17" x14ac:dyDescent="0.25">
      <c r="A577" s="1"/>
      <c r="B577" s="7"/>
    </row>
    <row r="578" spans="1:17" x14ac:dyDescent="0.25">
      <c r="A578" s="1"/>
      <c r="B578" s="7"/>
      <c r="C578" s="1"/>
      <c r="D578" s="1"/>
      <c r="E578" s="1"/>
      <c r="F578" s="1"/>
      <c r="G578" s="1"/>
      <c r="H578" s="1"/>
      <c r="I578" s="1"/>
      <c r="J578" s="1"/>
      <c r="K578" s="1"/>
      <c r="L578" s="1"/>
      <c r="M578" s="1"/>
      <c r="N578" s="1"/>
      <c r="O578" s="1"/>
      <c r="P578" s="1"/>
      <c r="Q578" s="1"/>
    </row>
    <row r="579" spans="1:17" x14ac:dyDescent="0.25">
      <c r="A579" s="1"/>
      <c r="B579" s="7"/>
      <c r="C579" s="1"/>
      <c r="D579" s="1"/>
      <c r="E579" s="1"/>
      <c r="F579" s="1"/>
      <c r="G579" s="1"/>
      <c r="H579" s="1"/>
      <c r="I579" s="1"/>
      <c r="J579" s="1"/>
      <c r="K579" s="1"/>
      <c r="L579" s="1"/>
      <c r="M579" s="1"/>
      <c r="N579" s="1"/>
      <c r="O579" s="1"/>
      <c r="P579" s="1"/>
      <c r="Q579" s="1"/>
    </row>
    <row r="580" spans="1:17" x14ac:dyDescent="0.25">
      <c r="A580" s="1"/>
      <c r="B580" s="7"/>
      <c r="C580" s="1"/>
      <c r="D580" s="1"/>
      <c r="E580" s="1"/>
      <c r="F580" s="1"/>
      <c r="G580" s="1"/>
      <c r="H580" s="1"/>
      <c r="I580" s="1"/>
      <c r="J580" s="1"/>
      <c r="K580" s="1"/>
      <c r="L580" s="1"/>
      <c r="M580" s="1"/>
      <c r="N580" s="1"/>
      <c r="O580" s="1"/>
      <c r="P580" s="1"/>
      <c r="Q580" s="1"/>
    </row>
    <row r="581" spans="1:17" x14ac:dyDescent="0.25">
      <c r="A581" s="1"/>
      <c r="B581" s="7"/>
      <c r="C581" s="1"/>
      <c r="D581" s="1"/>
      <c r="E581" s="1"/>
      <c r="F581" s="1"/>
      <c r="G581" s="1"/>
      <c r="H581" s="1"/>
      <c r="I581" s="1"/>
      <c r="J581" s="1"/>
      <c r="K581" s="1"/>
      <c r="L581" s="1"/>
      <c r="M581" s="1"/>
      <c r="N581" s="1"/>
      <c r="O581" s="1"/>
      <c r="P581" s="1"/>
      <c r="Q581" s="1"/>
    </row>
    <row r="582" spans="1:17" x14ac:dyDescent="0.25">
      <c r="A582" s="1"/>
      <c r="B582" s="7"/>
    </row>
    <row r="583" spans="1:17" x14ac:dyDescent="0.25">
      <c r="A583" s="1"/>
      <c r="B583" s="7"/>
    </row>
    <row r="584" spans="1:17" x14ac:dyDescent="0.25">
      <c r="A584" s="1"/>
      <c r="B584" s="7"/>
    </row>
    <row r="585" spans="1:17" x14ac:dyDescent="0.25">
      <c r="A585" s="1"/>
      <c r="B585" s="7"/>
    </row>
    <row r="586" spans="1:17" x14ac:dyDescent="0.25">
      <c r="A586" s="1"/>
      <c r="B586" s="7"/>
      <c r="C586" s="1"/>
      <c r="D586" s="1"/>
      <c r="E586" s="1"/>
      <c r="F586" s="1"/>
      <c r="G586" s="1"/>
      <c r="H586" s="1"/>
      <c r="I586" s="1"/>
      <c r="J586" s="1"/>
      <c r="K586" s="1"/>
      <c r="L586" s="1"/>
      <c r="M586" s="1"/>
      <c r="N586" s="1"/>
      <c r="O586" s="1"/>
      <c r="P586" s="1"/>
      <c r="Q586" s="1"/>
    </row>
    <row r="587" spans="1:17" x14ac:dyDescent="0.25">
      <c r="A587" s="1"/>
      <c r="B587" s="7"/>
    </row>
    <row r="588" spans="1:17" x14ac:dyDescent="0.25">
      <c r="A588" s="1"/>
      <c r="B588" s="7"/>
    </row>
    <row r="589" spans="1:17" x14ac:dyDescent="0.25">
      <c r="A589" s="1"/>
      <c r="B589" s="7"/>
      <c r="C589" s="1"/>
      <c r="D589" s="1"/>
      <c r="E589" s="1"/>
      <c r="F589" s="1"/>
      <c r="G589" s="1"/>
      <c r="H589" s="1"/>
      <c r="I589" s="1"/>
      <c r="J589" s="1"/>
      <c r="K589" s="1"/>
      <c r="L589" s="1"/>
      <c r="M589" s="1"/>
      <c r="N589" s="1"/>
      <c r="O589" s="1"/>
      <c r="P589" s="1"/>
      <c r="Q589" s="1"/>
    </row>
    <row r="590" spans="1:17" x14ac:dyDescent="0.25">
      <c r="A590" s="1"/>
      <c r="B590" s="7"/>
    </row>
    <row r="591" spans="1:17" x14ac:dyDescent="0.25">
      <c r="A591" s="1"/>
      <c r="B591" s="7"/>
      <c r="C591" s="1"/>
      <c r="D591" s="1"/>
      <c r="E591" s="1"/>
      <c r="F591" s="1"/>
      <c r="G591" s="1"/>
      <c r="H591" s="1"/>
      <c r="I591" s="1"/>
      <c r="J591" s="1"/>
      <c r="K591" s="1"/>
      <c r="L591" s="1"/>
      <c r="M591" s="1"/>
      <c r="N591" s="1"/>
      <c r="O591" s="1"/>
      <c r="P591" s="1"/>
      <c r="Q591" s="1"/>
    </row>
    <row r="592" spans="1:17" x14ac:dyDescent="0.25">
      <c r="A592" s="1"/>
      <c r="B592" s="7"/>
      <c r="C592" s="1"/>
      <c r="D592" s="1"/>
      <c r="E592" s="1"/>
      <c r="F592" s="1"/>
      <c r="G592" s="1"/>
      <c r="H592" s="1"/>
      <c r="I592" s="1"/>
      <c r="J592" s="1"/>
      <c r="K592" s="1"/>
      <c r="L592" s="1"/>
      <c r="M592" s="1"/>
      <c r="N592" s="1"/>
      <c r="O592" s="1"/>
      <c r="P592" s="1"/>
      <c r="Q592" s="1"/>
    </row>
    <row r="593" spans="1:17" x14ac:dyDescent="0.25">
      <c r="A593" s="1"/>
      <c r="B593" s="7"/>
      <c r="C593" s="1"/>
      <c r="D593" s="1"/>
      <c r="E593" s="1"/>
      <c r="F593" s="1"/>
      <c r="G593" s="1"/>
      <c r="H593" s="1"/>
      <c r="I593" s="1"/>
      <c r="J593" s="1"/>
      <c r="K593" s="1"/>
      <c r="L593" s="1"/>
      <c r="M593" s="1"/>
      <c r="N593" s="1"/>
      <c r="O593" s="1"/>
      <c r="P593" s="1"/>
      <c r="Q593" s="1"/>
    </row>
    <row r="594" spans="1:17" x14ac:dyDescent="0.25">
      <c r="A594" s="1"/>
      <c r="B594" s="7"/>
      <c r="C594" s="1"/>
      <c r="D594" s="1"/>
      <c r="E594" s="1"/>
      <c r="F594" s="1"/>
      <c r="G594" s="1"/>
      <c r="H594" s="1"/>
      <c r="I594" s="1"/>
      <c r="J594" s="1"/>
      <c r="K594" s="1"/>
      <c r="L594" s="1"/>
      <c r="M594" s="1"/>
      <c r="N594" s="1"/>
      <c r="O594" s="1"/>
      <c r="P594" s="1"/>
      <c r="Q594" s="1"/>
    </row>
    <row r="595" spans="1:17" x14ac:dyDescent="0.25">
      <c r="A595" s="1"/>
      <c r="B595" s="7"/>
      <c r="C595" s="1"/>
      <c r="D595" s="1"/>
      <c r="E595" s="1"/>
      <c r="F595" s="1"/>
      <c r="G595" s="1"/>
      <c r="H595" s="1"/>
      <c r="I595" s="1"/>
      <c r="J595" s="1"/>
      <c r="K595" s="1"/>
      <c r="L595" s="1"/>
      <c r="M595" s="1"/>
      <c r="N595" s="1"/>
      <c r="O595" s="1"/>
      <c r="P595" s="1"/>
      <c r="Q595" s="1"/>
    </row>
    <row r="596" spans="1:17" x14ac:dyDescent="0.25">
      <c r="A596" s="1"/>
      <c r="B596" s="7"/>
      <c r="C596" s="1"/>
      <c r="D596" s="1"/>
      <c r="E596" s="1"/>
      <c r="F596" s="1"/>
      <c r="G596" s="1"/>
      <c r="H596" s="1"/>
      <c r="I596" s="1"/>
      <c r="J596" s="1"/>
      <c r="K596" s="1"/>
      <c r="L596" s="1"/>
      <c r="M596" s="1"/>
      <c r="N596" s="1"/>
      <c r="O596" s="1"/>
      <c r="P596" s="1"/>
      <c r="Q596" s="1"/>
    </row>
    <row r="597" spans="1:17" x14ac:dyDescent="0.25">
      <c r="A597" s="1"/>
      <c r="B597" s="7"/>
      <c r="C597" s="1"/>
      <c r="D597" s="1"/>
      <c r="E597" s="1"/>
      <c r="F597" s="1"/>
      <c r="G597" s="1"/>
      <c r="H597" s="1"/>
      <c r="I597" s="1"/>
      <c r="J597" s="1"/>
      <c r="K597" s="1"/>
      <c r="L597" s="1"/>
      <c r="M597" s="1"/>
      <c r="N597" s="1"/>
      <c r="O597" s="1"/>
      <c r="P597" s="1"/>
      <c r="Q597" s="1"/>
    </row>
    <row r="598" spans="1:17" x14ac:dyDescent="0.25">
      <c r="A598" s="1"/>
      <c r="B598" s="7"/>
      <c r="C598" s="1"/>
      <c r="D598" s="1"/>
      <c r="E598" s="1"/>
      <c r="F598" s="1"/>
      <c r="G598" s="1"/>
      <c r="H598" s="1"/>
      <c r="I598" s="1"/>
      <c r="J598" s="1"/>
      <c r="K598" s="1"/>
      <c r="L598" s="1"/>
      <c r="M598" s="1"/>
      <c r="N598" s="1"/>
      <c r="O598" s="1"/>
      <c r="P598" s="1"/>
      <c r="Q598" s="1"/>
    </row>
    <row r="599" spans="1:17" x14ac:dyDescent="0.25">
      <c r="A599" s="1"/>
      <c r="B599" s="7"/>
      <c r="C599" s="1"/>
      <c r="D599" s="1"/>
      <c r="E599" s="1"/>
      <c r="F599" s="1"/>
      <c r="G599" s="1"/>
      <c r="H599" s="1"/>
      <c r="I599" s="1"/>
      <c r="J599" s="1"/>
      <c r="K599" s="1"/>
      <c r="L599" s="1"/>
      <c r="M599" s="1"/>
      <c r="N599" s="1"/>
      <c r="O599" s="1"/>
      <c r="P599" s="1"/>
      <c r="Q599" s="1"/>
    </row>
    <row r="600" spans="1:17" x14ac:dyDescent="0.25">
      <c r="A600" s="1"/>
      <c r="B600" s="7"/>
      <c r="C600" s="1"/>
      <c r="D600" s="1"/>
      <c r="E600" s="1"/>
      <c r="F600" s="1"/>
      <c r="G600" s="1"/>
      <c r="H600" s="1"/>
      <c r="I600" s="1"/>
      <c r="J600" s="1"/>
      <c r="K600" s="1"/>
      <c r="L600" s="1"/>
      <c r="M600" s="1"/>
      <c r="N600" s="1"/>
      <c r="O600" s="1"/>
      <c r="P600" s="1"/>
      <c r="Q600" s="1"/>
    </row>
    <row r="601" spans="1:17" x14ac:dyDescent="0.25">
      <c r="A601" s="1"/>
      <c r="B601" s="7"/>
      <c r="C601" s="1"/>
      <c r="D601" s="1"/>
      <c r="E601" s="1"/>
      <c r="F601" s="1"/>
      <c r="G601" s="1"/>
      <c r="H601" s="1"/>
      <c r="I601" s="1"/>
      <c r="J601" s="1"/>
      <c r="K601" s="1"/>
      <c r="L601" s="1"/>
      <c r="M601" s="1"/>
      <c r="N601" s="1"/>
      <c r="O601" s="1"/>
      <c r="P601" s="1"/>
      <c r="Q601" s="1"/>
    </row>
    <row r="602" spans="1:17" x14ac:dyDescent="0.25">
      <c r="A602" s="1"/>
      <c r="B602" s="7"/>
      <c r="C602" s="1"/>
      <c r="D602" s="1"/>
      <c r="E602" s="1"/>
      <c r="F602" s="1"/>
      <c r="G602" s="1"/>
      <c r="H602" s="1"/>
      <c r="I602" s="1"/>
      <c r="J602" s="1"/>
      <c r="K602" s="1"/>
      <c r="L602" s="1"/>
      <c r="M602" s="1"/>
      <c r="N602" s="1"/>
      <c r="O602" s="1"/>
      <c r="P602" s="1"/>
      <c r="Q602" s="1"/>
    </row>
    <row r="603" spans="1:17" x14ac:dyDescent="0.25">
      <c r="A603" s="1"/>
      <c r="B603" s="7"/>
    </row>
    <row r="604" spans="1:17" x14ac:dyDescent="0.25">
      <c r="A604" s="1"/>
      <c r="B604" s="7"/>
      <c r="C604" s="1"/>
      <c r="D604" s="1"/>
      <c r="E604" s="1"/>
      <c r="F604" s="1"/>
      <c r="G604" s="1"/>
      <c r="H604" s="1"/>
      <c r="I604" s="1"/>
      <c r="J604" s="1"/>
      <c r="K604" s="1"/>
      <c r="L604" s="1"/>
      <c r="M604" s="1"/>
      <c r="N604" s="1"/>
      <c r="O604" s="1"/>
      <c r="P604" s="1"/>
      <c r="Q604" s="1"/>
    </row>
    <row r="605" spans="1:17" x14ac:dyDescent="0.25">
      <c r="A605" s="1"/>
      <c r="B605" s="7"/>
      <c r="C605" s="1"/>
      <c r="D605" s="1"/>
      <c r="E605" s="1"/>
      <c r="F605" s="1"/>
      <c r="G605" s="1"/>
      <c r="H605" s="1"/>
      <c r="I605" s="1"/>
      <c r="J605" s="1"/>
      <c r="K605" s="1"/>
      <c r="L605" s="1"/>
      <c r="M605" s="1"/>
      <c r="N605" s="1"/>
      <c r="O605" s="1"/>
      <c r="P605" s="1"/>
      <c r="Q605" s="1"/>
    </row>
    <row r="606" spans="1:17" x14ac:dyDescent="0.25">
      <c r="A606" s="1"/>
      <c r="B606" s="7"/>
      <c r="C606" s="1"/>
      <c r="D606" s="1"/>
      <c r="E606" s="1"/>
      <c r="F606" s="1"/>
      <c r="G606" s="1"/>
      <c r="H606" s="1"/>
      <c r="I606" s="1"/>
      <c r="J606" s="1"/>
      <c r="K606" s="1"/>
      <c r="L606" s="1"/>
      <c r="M606" s="1"/>
      <c r="N606" s="1"/>
      <c r="O606" s="1"/>
      <c r="P606" s="1"/>
      <c r="Q606" s="1"/>
    </row>
    <row r="607" spans="1:17" x14ac:dyDescent="0.25">
      <c r="A607" s="1"/>
      <c r="B607" s="7"/>
      <c r="C607" s="1"/>
      <c r="D607" s="1"/>
      <c r="E607" s="1"/>
      <c r="F607" s="1"/>
      <c r="G607" s="1"/>
      <c r="H607" s="1"/>
      <c r="I607" s="1"/>
      <c r="J607" s="1"/>
      <c r="K607" s="1"/>
      <c r="L607" s="1"/>
      <c r="M607" s="1"/>
      <c r="N607" s="1"/>
      <c r="O607" s="1"/>
      <c r="P607" s="1"/>
      <c r="Q607" s="1"/>
    </row>
    <row r="608" spans="1:17" x14ac:dyDescent="0.25">
      <c r="A608" s="1"/>
      <c r="B608" s="7"/>
      <c r="C608" s="1"/>
      <c r="D608" s="1"/>
      <c r="E608" s="1"/>
      <c r="F608" s="1"/>
      <c r="G608" s="1"/>
      <c r="H608" s="1"/>
      <c r="I608" s="1"/>
      <c r="J608" s="1"/>
      <c r="K608" s="1"/>
      <c r="L608" s="1"/>
      <c r="M608" s="1"/>
      <c r="N608" s="1"/>
      <c r="O608" s="1"/>
      <c r="P608" s="1"/>
      <c r="Q608" s="1"/>
    </row>
    <row r="609" spans="1:17" x14ac:dyDescent="0.25">
      <c r="A609" s="1"/>
      <c r="B609" s="7"/>
    </row>
    <row r="610" spans="1:17" x14ac:dyDescent="0.25">
      <c r="A610" s="1"/>
      <c r="B610" s="7"/>
    </row>
    <row r="611" spans="1:17" x14ac:dyDescent="0.25">
      <c r="A611" s="1"/>
      <c r="B611" s="7"/>
    </row>
    <row r="612" spans="1:17" x14ac:dyDescent="0.25">
      <c r="A612" s="1"/>
      <c r="B612" s="7"/>
      <c r="C612" s="1"/>
      <c r="D612" s="1"/>
      <c r="E612" s="1"/>
      <c r="F612" s="1"/>
      <c r="G612" s="1"/>
      <c r="H612" s="1"/>
      <c r="I612" s="1"/>
      <c r="J612" s="1"/>
      <c r="K612" s="1"/>
      <c r="L612" s="1"/>
      <c r="M612" s="1"/>
      <c r="N612" s="1"/>
      <c r="O612" s="1"/>
      <c r="P612" s="1"/>
      <c r="Q612" s="1"/>
    </row>
    <row r="613" spans="1:17" x14ac:dyDescent="0.25">
      <c r="A613" s="1"/>
      <c r="B613" s="7"/>
      <c r="C613" s="1"/>
      <c r="D613" s="1"/>
      <c r="E613" s="1"/>
      <c r="F613" s="1"/>
      <c r="G613" s="1"/>
      <c r="H613" s="1"/>
      <c r="I613" s="1"/>
      <c r="J613" s="1"/>
      <c r="K613" s="1"/>
      <c r="L613" s="1"/>
      <c r="M613" s="1"/>
      <c r="N613" s="1"/>
      <c r="O613" s="1"/>
      <c r="P613" s="1"/>
      <c r="Q613" s="1"/>
    </row>
    <row r="614" spans="1:17" x14ac:dyDescent="0.25">
      <c r="A614" s="1"/>
      <c r="B614" s="7"/>
      <c r="C614" s="1"/>
      <c r="D614" s="1"/>
      <c r="E614" s="1"/>
      <c r="F614" s="1"/>
      <c r="G614" s="1"/>
      <c r="H614" s="1"/>
      <c r="I614" s="1"/>
      <c r="J614" s="1"/>
      <c r="K614" s="1"/>
      <c r="L614" s="1"/>
      <c r="M614" s="1"/>
      <c r="N614" s="1"/>
      <c r="O614" s="1"/>
      <c r="P614" s="1"/>
      <c r="Q614" s="1"/>
    </row>
    <row r="615" spans="1:17" x14ac:dyDescent="0.25">
      <c r="A615" s="1"/>
      <c r="B615" s="7"/>
      <c r="C615" s="1"/>
      <c r="D615" s="1"/>
      <c r="E615" s="1"/>
      <c r="F615" s="1"/>
      <c r="G615" s="1"/>
      <c r="H615" s="1"/>
      <c r="I615" s="1"/>
      <c r="J615" s="1"/>
      <c r="K615" s="1"/>
      <c r="L615" s="1"/>
      <c r="M615" s="1"/>
      <c r="N615" s="1"/>
      <c r="O615" s="1"/>
      <c r="P615" s="1"/>
      <c r="Q615" s="1"/>
    </row>
    <row r="616" spans="1:17" x14ac:dyDescent="0.25">
      <c r="A616" s="1"/>
      <c r="B616" s="7"/>
      <c r="C616" s="1"/>
      <c r="D616" s="1"/>
      <c r="E616" s="1"/>
      <c r="F616" s="1"/>
      <c r="G616" s="1"/>
      <c r="H616" s="1"/>
      <c r="I616" s="1"/>
      <c r="J616" s="1"/>
      <c r="K616" s="1"/>
      <c r="L616" s="1"/>
      <c r="M616" s="1"/>
      <c r="N616" s="1"/>
      <c r="O616" s="1"/>
      <c r="P616" s="1"/>
      <c r="Q616" s="1"/>
    </row>
    <row r="617" spans="1:17" x14ac:dyDescent="0.25">
      <c r="A617" s="1"/>
      <c r="B617" s="7"/>
    </row>
    <row r="618" spans="1:17" x14ac:dyDescent="0.25">
      <c r="A618" s="1"/>
      <c r="B618" s="7"/>
      <c r="C618" s="1"/>
      <c r="D618" s="1"/>
      <c r="E618" s="1"/>
      <c r="F618" s="1"/>
      <c r="G618" s="1"/>
      <c r="H618" s="1"/>
      <c r="I618" s="1"/>
      <c r="J618" s="1"/>
      <c r="K618" s="1"/>
      <c r="L618" s="1"/>
      <c r="M618" s="1"/>
      <c r="N618" s="1"/>
      <c r="O618" s="1"/>
      <c r="P618" s="1"/>
      <c r="Q618" s="1"/>
    </row>
    <row r="619" spans="1:17" x14ac:dyDescent="0.25">
      <c r="A619" s="1"/>
      <c r="B619" s="7"/>
    </row>
    <row r="620" spans="1:17" x14ac:dyDescent="0.25">
      <c r="A620" s="1"/>
      <c r="B620" s="7"/>
      <c r="C620" s="1"/>
      <c r="D620" s="1"/>
      <c r="E620" s="1"/>
      <c r="F620" s="1"/>
      <c r="G620" s="1"/>
      <c r="H620" s="1"/>
      <c r="I620" s="1"/>
      <c r="J620" s="1"/>
      <c r="K620" s="1"/>
      <c r="L620" s="1"/>
      <c r="M620" s="1"/>
      <c r="N620" s="1"/>
      <c r="O620" s="1"/>
      <c r="P620" s="1"/>
      <c r="Q620" s="1"/>
    </row>
    <row r="621" spans="1:17" x14ac:dyDescent="0.25">
      <c r="A621" s="1"/>
      <c r="B621" s="7"/>
      <c r="C621" s="1"/>
      <c r="D621" s="1"/>
      <c r="E621" s="1"/>
      <c r="F621" s="1"/>
      <c r="G621" s="1"/>
      <c r="H621" s="1"/>
      <c r="I621" s="1"/>
      <c r="J621" s="1"/>
      <c r="K621" s="1"/>
      <c r="L621" s="1"/>
      <c r="M621" s="1"/>
      <c r="N621" s="1"/>
      <c r="O621" s="1"/>
      <c r="P621" s="1"/>
      <c r="Q621" s="1"/>
    </row>
    <row r="622" spans="1:17" x14ac:dyDescent="0.25">
      <c r="A622" s="1"/>
      <c r="B622" s="7"/>
      <c r="C622" s="1"/>
      <c r="D622" s="1"/>
      <c r="E622" s="1"/>
      <c r="F622" s="1"/>
      <c r="G622" s="1"/>
      <c r="H622" s="1"/>
      <c r="I622" s="1"/>
      <c r="J622" s="1"/>
      <c r="K622" s="1"/>
      <c r="L622" s="1"/>
      <c r="M622" s="1"/>
      <c r="N622" s="1"/>
      <c r="O622" s="1"/>
      <c r="P622" s="1"/>
      <c r="Q622" s="1"/>
    </row>
    <row r="623" spans="1:17" x14ac:dyDescent="0.25">
      <c r="A623" s="1"/>
      <c r="B623" s="7"/>
    </row>
    <row r="624" spans="1:17" x14ac:dyDescent="0.25">
      <c r="A624" s="1"/>
      <c r="B624" s="7"/>
      <c r="C624" s="1"/>
      <c r="D624" s="1"/>
      <c r="E624" s="1"/>
      <c r="F624" s="1"/>
      <c r="G624" s="1"/>
      <c r="H624" s="1"/>
      <c r="I624" s="1"/>
      <c r="J624" s="1"/>
      <c r="K624" s="1"/>
      <c r="L624" s="1"/>
      <c r="M624" s="1"/>
      <c r="N624" s="1"/>
      <c r="O624" s="1"/>
      <c r="P624" s="1"/>
      <c r="Q624" s="1"/>
    </row>
    <row r="625" spans="1:17" x14ac:dyDescent="0.25">
      <c r="A625" s="1"/>
      <c r="B625" s="7"/>
    </row>
    <row r="626" spans="1:17" x14ac:dyDescent="0.25">
      <c r="A626" s="1"/>
      <c r="B626" s="7"/>
      <c r="C626" s="1"/>
      <c r="D626" s="1"/>
      <c r="E626" s="1"/>
      <c r="F626" s="1"/>
      <c r="G626" s="1"/>
      <c r="H626" s="1"/>
      <c r="I626" s="1"/>
      <c r="J626" s="1"/>
      <c r="K626" s="1"/>
      <c r="L626" s="1"/>
      <c r="M626" s="1"/>
      <c r="N626" s="1"/>
      <c r="O626" s="1"/>
      <c r="P626" s="1"/>
      <c r="Q626" s="1"/>
    </row>
    <row r="627" spans="1:17" x14ac:dyDescent="0.25">
      <c r="A627" s="1"/>
      <c r="B627" s="7"/>
      <c r="C627" s="1"/>
      <c r="D627" s="1"/>
      <c r="E627" s="1"/>
      <c r="F627" s="1"/>
      <c r="G627" s="1"/>
      <c r="H627" s="1"/>
      <c r="I627" s="1"/>
      <c r="J627" s="1"/>
      <c r="K627" s="1"/>
      <c r="L627" s="1"/>
      <c r="M627" s="1"/>
      <c r="N627" s="1"/>
      <c r="O627" s="1"/>
      <c r="P627" s="1"/>
      <c r="Q627" s="1"/>
    </row>
    <row r="628" spans="1:17" x14ac:dyDescent="0.25">
      <c r="A628" s="1"/>
      <c r="B628" s="7"/>
      <c r="C628" s="1"/>
      <c r="D628" s="1"/>
      <c r="E628" s="1"/>
      <c r="F628" s="1"/>
      <c r="G628" s="1"/>
      <c r="H628" s="1"/>
      <c r="I628" s="1"/>
      <c r="J628" s="1"/>
      <c r="K628" s="1"/>
      <c r="L628" s="1"/>
      <c r="M628" s="1"/>
      <c r="N628" s="1"/>
      <c r="O628" s="1"/>
      <c r="P628" s="1"/>
      <c r="Q628" s="1"/>
    </row>
    <row r="629" spans="1:17" x14ac:dyDescent="0.25">
      <c r="A629" s="1"/>
      <c r="B629" s="7"/>
      <c r="C629" s="1"/>
      <c r="D629" s="1"/>
      <c r="E629" s="1"/>
      <c r="F629" s="1"/>
      <c r="G629" s="1"/>
      <c r="H629" s="1"/>
      <c r="I629" s="1"/>
      <c r="J629" s="1"/>
      <c r="K629" s="1"/>
      <c r="L629" s="1"/>
      <c r="M629" s="1"/>
      <c r="N629" s="1"/>
      <c r="O629" s="1"/>
      <c r="P629" s="1"/>
      <c r="Q629" s="1"/>
    </row>
    <row r="630" spans="1:17" x14ac:dyDescent="0.25">
      <c r="A630" s="1"/>
      <c r="B630" s="7"/>
      <c r="C630" s="1"/>
      <c r="D630" s="1"/>
      <c r="E630" s="1"/>
      <c r="F630" s="1"/>
      <c r="G630" s="1"/>
      <c r="H630" s="1"/>
      <c r="I630" s="1"/>
      <c r="J630" s="1"/>
      <c r="K630" s="1"/>
      <c r="L630" s="1"/>
      <c r="M630" s="1"/>
      <c r="N630" s="1"/>
      <c r="O630" s="1"/>
      <c r="P630" s="1"/>
      <c r="Q630" s="1"/>
    </row>
    <row r="631" spans="1:17" x14ac:dyDescent="0.25">
      <c r="A631" s="1"/>
      <c r="B631" s="7"/>
      <c r="C631" s="1"/>
      <c r="D631" s="1"/>
      <c r="E631" s="1"/>
      <c r="F631" s="1"/>
      <c r="G631" s="1"/>
      <c r="H631" s="1"/>
      <c r="I631" s="1"/>
      <c r="J631" s="1"/>
      <c r="K631" s="1"/>
      <c r="L631" s="1"/>
      <c r="M631" s="1"/>
      <c r="N631" s="1"/>
      <c r="O631" s="1"/>
      <c r="P631" s="1"/>
      <c r="Q631" s="1"/>
    </row>
    <row r="632" spans="1:17" x14ac:dyDescent="0.25">
      <c r="A632" s="1"/>
      <c r="B632" s="7"/>
    </row>
    <row r="633" spans="1:17" x14ac:dyDescent="0.25">
      <c r="A633" s="1"/>
      <c r="B633" s="7"/>
      <c r="C633" s="1"/>
      <c r="D633" s="1"/>
      <c r="E633" s="1"/>
      <c r="F633" s="1"/>
      <c r="G633" s="1"/>
      <c r="H633" s="1"/>
      <c r="I633" s="1"/>
      <c r="J633" s="1"/>
      <c r="K633" s="1"/>
      <c r="L633" s="1"/>
      <c r="M633" s="1"/>
      <c r="N633" s="1"/>
      <c r="O633" s="1"/>
      <c r="P633" s="1"/>
      <c r="Q633" s="1"/>
    </row>
    <row r="634" spans="1:17" x14ac:dyDescent="0.25">
      <c r="A634" s="1"/>
      <c r="B634" s="7"/>
      <c r="C634" s="1"/>
      <c r="D634" s="1"/>
      <c r="E634" s="1"/>
      <c r="F634" s="1"/>
      <c r="G634" s="1"/>
      <c r="H634" s="1"/>
      <c r="I634" s="1"/>
      <c r="J634" s="1"/>
      <c r="K634" s="1"/>
      <c r="L634" s="1"/>
      <c r="M634" s="1"/>
      <c r="N634" s="1"/>
      <c r="O634" s="1"/>
      <c r="P634" s="1"/>
      <c r="Q634" s="1"/>
    </row>
    <row r="635" spans="1:17" x14ac:dyDescent="0.25">
      <c r="A635" s="1"/>
      <c r="B635" s="7"/>
      <c r="C635" s="1"/>
      <c r="D635" s="1"/>
      <c r="E635" s="1"/>
      <c r="F635" s="1"/>
      <c r="G635" s="1"/>
      <c r="H635" s="1"/>
      <c r="I635" s="1"/>
      <c r="J635" s="1"/>
      <c r="K635" s="1"/>
      <c r="L635" s="1"/>
      <c r="M635" s="1"/>
      <c r="N635" s="1"/>
      <c r="O635" s="1"/>
      <c r="P635" s="1"/>
      <c r="Q635" s="1"/>
    </row>
    <row r="636" spans="1:17" x14ac:dyDescent="0.25">
      <c r="A636" s="1"/>
      <c r="B636" s="7"/>
      <c r="C636" s="1"/>
      <c r="D636" s="1"/>
      <c r="E636" s="1"/>
      <c r="F636" s="1"/>
      <c r="G636" s="1"/>
      <c r="H636" s="1"/>
      <c r="I636" s="1"/>
      <c r="J636" s="1"/>
      <c r="K636" s="1"/>
      <c r="L636" s="1"/>
      <c r="M636" s="1"/>
      <c r="N636" s="1"/>
      <c r="O636" s="1"/>
      <c r="P636" s="1"/>
      <c r="Q636" s="1"/>
    </row>
    <row r="637" spans="1:17" x14ac:dyDescent="0.25">
      <c r="A637" s="1"/>
      <c r="B637" s="7"/>
    </row>
    <row r="638" spans="1:17" x14ac:dyDescent="0.25">
      <c r="A638" s="1"/>
      <c r="B638" s="7"/>
    </row>
    <row r="639" spans="1:17" x14ac:dyDescent="0.25">
      <c r="A639" s="1"/>
      <c r="B639" s="7"/>
    </row>
    <row r="640" spans="1:17" x14ac:dyDescent="0.25">
      <c r="A640" s="1"/>
      <c r="B640" s="7"/>
    </row>
    <row r="641" spans="1:17" x14ac:dyDescent="0.25">
      <c r="A641" s="1"/>
      <c r="B641" s="7"/>
      <c r="C641" s="1"/>
      <c r="D641" s="1"/>
      <c r="E641" s="1"/>
      <c r="F641" s="1"/>
      <c r="G641" s="1"/>
      <c r="H641" s="1"/>
      <c r="I641" s="1"/>
      <c r="J641" s="1"/>
      <c r="K641" s="1"/>
      <c r="L641" s="1"/>
      <c r="M641" s="1"/>
      <c r="N641" s="1"/>
      <c r="O641" s="1"/>
      <c r="P641" s="1"/>
      <c r="Q641" s="1"/>
    </row>
    <row r="642" spans="1:17" x14ac:dyDescent="0.25">
      <c r="A642" s="1"/>
      <c r="B642" s="7"/>
    </row>
    <row r="643" spans="1:17" x14ac:dyDescent="0.25">
      <c r="A643" s="1"/>
      <c r="B643" s="7"/>
    </row>
    <row r="644" spans="1:17" x14ac:dyDescent="0.25">
      <c r="A644" s="1"/>
      <c r="B644" s="7"/>
      <c r="C644" s="1"/>
      <c r="D644" s="1"/>
      <c r="E644" s="1"/>
      <c r="F644" s="1"/>
      <c r="G644" s="1"/>
      <c r="H644" s="1"/>
      <c r="I644" s="1"/>
      <c r="J644" s="1"/>
      <c r="K644" s="1"/>
      <c r="L644" s="1"/>
      <c r="M644" s="1"/>
      <c r="N644" s="1"/>
      <c r="O644" s="1"/>
      <c r="P644" s="1"/>
      <c r="Q644" s="1"/>
    </row>
    <row r="645" spans="1:17" x14ac:dyDescent="0.25">
      <c r="A645" s="1"/>
      <c r="B645" s="7"/>
    </row>
    <row r="646" spans="1:17" x14ac:dyDescent="0.25">
      <c r="A646" s="1"/>
      <c r="B646" s="7"/>
      <c r="C646" s="1"/>
      <c r="D646" s="1"/>
      <c r="E646" s="1"/>
      <c r="F646" s="1"/>
      <c r="G646" s="1"/>
      <c r="H646" s="1"/>
      <c r="I646" s="1"/>
      <c r="J646" s="1"/>
      <c r="K646" s="1"/>
      <c r="L646" s="1"/>
      <c r="M646" s="1"/>
      <c r="N646" s="1"/>
      <c r="O646" s="1"/>
      <c r="P646" s="1"/>
      <c r="Q646" s="1"/>
    </row>
    <row r="647" spans="1:17" x14ac:dyDescent="0.25">
      <c r="A647" s="1"/>
      <c r="B647" s="7"/>
      <c r="C647" s="1"/>
      <c r="D647" s="1"/>
      <c r="E647" s="1"/>
      <c r="F647" s="1"/>
      <c r="G647" s="1"/>
      <c r="H647" s="1"/>
      <c r="I647" s="1"/>
      <c r="J647" s="1"/>
      <c r="K647" s="1"/>
      <c r="L647" s="1"/>
      <c r="M647" s="1"/>
      <c r="N647" s="1"/>
      <c r="O647" s="1"/>
      <c r="P647" s="1"/>
      <c r="Q647" s="1"/>
    </row>
    <row r="648" spans="1:17" x14ac:dyDescent="0.25">
      <c r="A648" s="1"/>
      <c r="B648" s="7"/>
    </row>
    <row r="649" spans="1:17" x14ac:dyDescent="0.25">
      <c r="A649" s="1"/>
      <c r="B649" s="7"/>
      <c r="C649" s="1"/>
      <c r="D649" s="1"/>
      <c r="E649" s="1"/>
      <c r="F649" s="1"/>
      <c r="G649" s="1"/>
      <c r="H649" s="1"/>
      <c r="I649" s="1"/>
      <c r="J649" s="1"/>
      <c r="K649" s="1"/>
      <c r="L649" s="1"/>
      <c r="M649" s="1"/>
      <c r="N649" s="1"/>
      <c r="O649" s="1"/>
      <c r="P649" s="1"/>
      <c r="Q649" s="1"/>
    </row>
    <row r="650" spans="1:17" x14ac:dyDescent="0.25">
      <c r="A650" s="1"/>
      <c r="B650" s="7"/>
    </row>
    <row r="651" spans="1:17" x14ac:dyDescent="0.25">
      <c r="A651" s="1"/>
      <c r="B651" s="7"/>
      <c r="C651" s="1"/>
      <c r="D651" s="1"/>
      <c r="E651" s="1"/>
      <c r="F651" s="1"/>
      <c r="G651" s="1"/>
      <c r="H651" s="1"/>
      <c r="I651" s="1"/>
      <c r="J651" s="1"/>
      <c r="K651" s="1"/>
      <c r="L651" s="1"/>
      <c r="M651" s="1"/>
      <c r="N651" s="1"/>
      <c r="O651" s="1"/>
      <c r="P651" s="1"/>
      <c r="Q651" s="1"/>
    </row>
    <row r="652" spans="1:17" x14ac:dyDescent="0.25">
      <c r="A652" s="1"/>
      <c r="B652" s="7"/>
    </row>
    <row r="653" spans="1:17" x14ac:dyDescent="0.25">
      <c r="A653" s="1"/>
      <c r="B653" s="7"/>
    </row>
    <row r="654" spans="1:17" x14ac:dyDescent="0.25">
      <c r="A654" s="1"/>
      <c r="B654" s="7"/>
    </row>
    <row r="655" spans="1:17" x14ac:dyDescent="0.25">
      <c r="A655" s="1"/>
      <c r="B655" s="7"/>
      <c r="C655" s="1"/>
      <c r="D655" s="1"/>
      <c r="E655" s="1"/>
      <c r="F655" s="1"/>
      <c r="G655" s="1"/>
      <c r="H655" s="1"/>
      <c r="I655" s="1"/>
      <c r="J655" s="1"/>
      <c r="K655" s="1"/>
      <c r="L655" s="1"/>
      <c r="M655" s="1"/>
      <c r="N655" s="1"/>
      <c r="O655" s="1"/>
      <c r="P655" s="1"/>
      <c r="Q655" s="1"/>
    </row>
    <row r="656" spans="1:17" x14ac:dyDescent="0.25">
      <c r="A656" s="1"/>
      <c r="B656" s="7"/>
    </row>
    <row r="657" spans="1:17" x14ac:dyDescent="0.25">
      <c r="A657" s="1"/>
      <c r="B657" s="7"/>
      <c r="C657" s="1"/>
      <c r="D657" s="1"/>
      <c r="E657" s="1"/>
      <c r="F657" s="1"/>
      <c r="G657" s="1"/>
      <c r="H657" s="1"/>
      <c r="I657" s="1"/>
      <c r="J657" s="1"/>
      <c r="K657" s="1"/>
      <c r="L657" s="1"/>
      <c r="M657" s="1"/>
      <c r="N657" s="1"/>
      <c r="O657" s="1"/>
      <c r="P657" s="1"/>
      <c r="Q657" s="1"/>
    </row>
    <row r="658" spans="1:17" x14ac:dyDescent="0.25">
      <c r="A658" s="1"/>
      <c r="B658" s="7"/>
    </row>
    <row r="659" spans="1:17" x14ac:dyDescent="0.25">
      <c r="A659" s="1"/>
      <c r="B659" s="7"/>
      <c r="C659" s="1"/>
      <c r="D659" s="1"/>
      <c r="E659" s="1"/>
      <c r="F659" s="1"/>
      <c r="G659" s="1"/>
      <c r="H659" s="1"/>
      <c r="I659" s="1"/>
      <c r="J659" s="1"/>
      <c r="K659" s="1"/>
      <c r="L659" s="1"/>
      <c r="M659" s="1"/>
      <c r="N659" s="1"/>
      <c r="O659" s="1"/>
      <c r="P659" s="1"/>
      <c r="Q659" s="1"/>
    </row>
    <row r="660" spans="1:17" x14ac:dyDescent="0.25">
      <c r="A660" s="1"/>
      <c r="B660" s="7"/>
      <c r="C660" s="1"/>
      <c r="D660" s="1"/>
      <c r="E660" s="1"/>
      <c r="F660" s="1"/>
      <c r="G660" s="1"/>
      <c r="H660" s="1"/>
      <c r="I660" s="1"/>
      <c r="J660" s="1"/>
      <c r="K660" s="1"/>
      <c r="L660" s="1"/>
      <c r="M660" s="1"/>
      <c r="N660" s="1"/>
      <c r="O660" s="1"/>
      <c r="P660" s="1"/>
      <c r="Q660" s="1"/>
    </row>
    <row r="661" spans="1:17" x14ac:dyDescent="0.25">
      <c r="A661" s="1"/>
      <c r="B661" s="7"/>
      <c r="C661" s="1"/>
      <c r="D661" s="1"/>
      <c r="E661" s="1"/>
      <c r="F661" s="1"/>
      <c r="G661" s="1"/>
      <c r="H661" s="1"/>
      <c r="I661" s="1"/>
      <c r="J661" s="1"/>
      <c r="K661" s="1"/>
      <c r="L661" s="1"/>
      <c r="M661" s="1"/>
      <c r="N661" s="1"/>
      <c r="O661" s="1"/>
      <c r="P661" s="1"/>
      <c r="Q661" s="1"/>
    </row>
    <row r="662" spans="1:17" x14ac:dyDescent="0.25">
      <c r="A662" s="1"/>
      <c r="B662" s="7"/>
      <c r="C662" s="1"/>
      <c r="D662" s="1"/>
      <c r="E662" s="1"/>
      <c r="F662" s="1"/>
      <c r="G662" s="1"/>
      <c r="H662" s="1"/>
      <c r="I662" s="1"/>
      <c r="J662" s="1"/>
      <c r="K662" s="1"/>
      <c r="L662" s="1"/>
      <c r="M662" s="1"/>
      <c r="N662" s="1"/>
      <c r="O662" s="1"/>
      <c r="P662" s="1"/>
      <c r="Q662" s="1"/>
    </row>
    <row r="663" spans="1:17" x14ac:dyDescent="0.25">
      <c r="A663" s="1"/>
      <c r="B663" s="7"/>
    </row>
    <row r="664" spans="1:17" x14ac:dyDescent="0.25">
      <c r="A664" s="1"/>
      <c r="B664" s="7"/>
    </row>
    <row r="665" spans="1:17" x14ac:dyDescent="0.25">
      <c r="A665" s="1"/>
      <c r="B665" s="7"/>
    </row>
    <row r="666" spans="1:17" x14ac:dyDescent="0.25">
      <c r="A666" s="1"/>
      <c r="B666" s="7"/>
    </row>
    <row r="667" spans="1:17" x14ac:dyDescent="0.25">
      <c r="A667" s="1"/>
      <c r="B667" s="7"/>
      <c r="C667" s="1"/>
      <c r="D667" s="1"/>
      <c r="E667" s="1"/>
      <c r="F667" s="1"/>
      <c r="G667" s="1"/>
      <c r="H667" s="1"/>
      <c r="I667" s="1"/>
      <c r="J667" s="1"/>
      <c r="K667" s="1"/>
      <c r="L667" s="1"/>
      <c r="M667" s="1"/>
      <c r="N667" s="1"/>
      <c r="O667" s="1"/>
      <c r="P667" s="1"/>
      <c r="Q667" s="1"/>
    </row>
    <row r="668" spans="1:17" x14ac:dyDescent="0.25">
      <c r="A668" s="1"/>
      <c r="B668" s="7"/>
      <c r="C668" s="1"/>
      <c r="D668" s="1"/>
      <c r="E668" s="1"/>
      <c r="F668" s="1"/>
      <c r="G668" s="1"/>
      <c r="H668" s="1"/>
      <c r="I668" s="1"/>
      <c r="J668" s="1"/>
      <c r="K668" s="1"/>
      <c r="L668" s="1"/>
      <c r="M668" s="1"/>
      <c r="N668" s="1"/>
      <c r="O668" s="1"/>
      <c r="P668" s="1"/>
      <c r="Q668" s="1"/>
    </row>
    <row r="669" spans="1:17" x14ac:dyDescent="0.25">
      <c r="A669" s="1"/>
      <c r="B669" s="7"/>
      <c r="C669" s="1"/>
      <c r="D669" s="1"/>
      <c r="E669" s="1"/>
      <c r="F669" s="1"/>
      <c r="G669" s="1"/>
      <c r="H669" s="1"/>
      <c r="I669" s="1"/>
      <c r="J669" s="1"/>
      <c r="K669" s="1"/>
      <c r="L669" s="1"/>
      <c r="M669" s="1"/>
      <c r="N669" s="1"/>
      <c r="O669" s="1"/>
      <c r="P669" s="1"/>
      <c r="Q669" s="1"/>
    </row>
    <row r="670" spans="1:17" x14ac:dyDescent="0.25">
      <c r="A670" s="1"/>
      <c r="B670" s="7"/>
    </row>
    <row r="671" spans="1:17" x14ac:dyDescent="0.25">
      <c r="A671" s="1"/>
      <c r="B671" s="7"/>
      <c r="C671" s="1"/>
      <c r="D671" s="1"/>
      <c r="E671" s="1"/>
      <c r="F671" s="1"/>
      <c r="G671" s="1"/>
      <c r="H671" s="1"/>
      <c r="I671" s="1"/>
      <c r="J671" s="1"/>
      <c r="K671" s="1"/>
      <c r="L671" s="1"/>
      <c r="M671" s="1"/>
      <c r="N671" s="1"/>
      <c r="O671" s="1"/>
      <c r="P671" s="1"/>
      <c r="Q671" s="1"/>
    </row>
    <row r="672" spans="1:17" x14ac:dyDescent="0.25">
      <c r="A672" s="1"/>
      <c r="B672" s="7"/>
    </row>
    <row r="673" spans="1:17" x14ac:dyDescent="0.25">
      <c r="A673" s="1"/>
      <c r="B673" s="7"/>
      <c r="C673" s="1"/>
      <c r="D673" s="1"/>
      <c r="E673" s="1"/>
      <c r="F673" s="1"/>
      <c r="G673" s="1"/>
      <c r="H673" s="1"/>
      <c r="I673" s="1"/>
      <c r="J673" s="1"/>
      <c r="K673" s="1"/>
      <c r="L673" s="1"/>
      <c r="M673" s="1"/>
      <c r="N673" s="1"/>
      <c r="O673" s="1"/>
      <c r="P673" s="1"/>
      <c r="Q673" s="1"/>
    </row>
    <row r="674" spans="1:17" x14ac:dyDescent="0.25">
      <c r="A674" s="1"/>
      <c r="B674" s="7"/>
    </row>
    <row r="675" spans="1:17" x14ac:dyDescent="0.25">
      <c r="A675" s="1"/>
      <c r="B675" s="7"/>
      <c r="C675" s="1"/>
      <c r="D675" s="1"/>
      <c r="E675" s="1"/>
      <c r="F675" s="1"/>
      <c r="G675" s="1"/>
      <c r="H675" s="1"/>
      <c r="I675" s="1"/>
      <c r="J675" s="1"/>
      <c r="K675" s="1"/>
      <c r="L675" s="1"/>
      <c r="M675" s="1"/>
      <c r="N675" s="1"/>
      <c r="O675" s="1"/>
      <c r="P675" s="1"/>
      <c r="Q675" s="1"/>
    </row>
    <row r="676" spans="1:17" x14ac:dyDescent="0.25">
      <c r="A676" s="1"/>
      <c r="B676" s="7"/>
      <c r="C676" s="1"/>
      <c r="D676" s="1"/>
      <c r="E676" s="1"/>
      <c r="F676" s="1"/>
      <c r="G676" s="1"/>
      <c r="H676" s="1"/>
      <c r="I676" s="1"/>
      <c r="J676" s="1"/>
      <c r="K676" s="1"/>
      <c r="L676" s="1"/>
      <c r="M676" s="1"/>
      <c r="N676" s="1"/>
      <c r="O676" s="1"/>
      <c r="P676" s="1"/>
      <c r="Q676" s="1"/>
    </row>
    <row r="677" spans="1:17" x14ac:dyDescent="0.25">
      <c r="A677" s="1"/>
      <c r="B677" s="7"/>
      <c r="C677" s="1"/>
      <c r="D677" s="1"/>
      <c r="E677" s="1"/>
      <c r="F677" s="1"/>
      <c r="G677" s="1"/>
      <c r="H677" s="1"/>
      <c r="I677" s="1"/>
      <c r="J677" s="1"/>
      <c r="K677" s="1"/>
      <c r="L677" s="1"/>
      <c r="M677" s="1"/>
      <c r="N677" s="1"/>
      <c r="O677" s="1"/>
      <c r="P677" s="1"/>
      <c r="Q677" s="1"/>
    </row>
    <row r="678" spans="1:17" x14ac:dyDescent="0.25">
      <c r="A678" s="1"/>
      <c r="B678" s="7"/>
    </row>
    <row r="679" spans="1:17" x14ac:dyDescent="0.25">
      <c r="A679" s="1"/>
      <c r="B679" s="7"/>
      <c r="C679" s="1"/>
      <c r="D679" s="1"/>
      <c r="E679" s="1"/>
      <c r="F679" s="1"/>
      <c r="G679" s="1"/>
      <c r="H679" s="1"/>
      <c r="I679" s="1"/>
      <c r="J679" s="1"/>
      <c r="K679" s="1"/>
      <c r="L679" s="1"/>
      <c r="M679" s="1"/>
      <c r="N679" s="1"/>
      <c r="O679" s="1"/>
      <c r="P679" s="1"/>
      <c r="Q679" s="1"/>
    </row>
    <row r="680" spans="1:17" x14ac:dyDescent="0.25">
      <c r="A680" s="1"/>
      <c r="B680" s="7"/>
    </row>
    <row r="681" spans="1:17" x14ac:dyDescent="0.25">
      <c r="A681" s="1"/>
      <c r="B681" s="7"/>
      <c r="C681" s="1"/>
      <c r="D681" s="1"/>
      <c r="E681" s="1"/>
      <c r="F681" s="1"/>
      <c r="G681" s="1"/>
      <c r="H681" s="1"/>
      <c r="I681" s="1"/>
      <c r="J681" s="1"/>
      <c r="K681" s="1"/>
      <c r="L681" s="1"/>
      <c r="M681" s="1"/>
      <c r="N681" s="1"/>
      <c r="O681" s="1"/>
      <c r="P681" s="1"/>
      <c r="Q681" s="1"/>
    </row>
    <row r="682" spans="1:17" x14ac:dyDescent="0.25">
      <c r="A682" s="1"/>
      <c r="B682" s="7"/>
      <c r="C682" s="1"/>
      <c r="D682" s="1"/>
      <c r="E682" s="1"/>
      <c r="F682" s="1"/>
      <c r="G682" s="1"/>
      <c r="H682" s="1"/>
      <c r="I682" s="1"/>
      <c r="J682" s="1"/>
      <c r="K682" s="1"/>
      <c r="L682" s="1"/>
      <c r="M682" s="1"/>
      <c r="N682" s="1"/>
      <c r="O682" s="1"/>
      <c r="P682" s="1"/>
      <c r="Q682" s="1"/>
    </row>
    <row r="683" spans="1:17" x14ac:dyDescent="0.25">
      <c r="A683" s="1"/>
      <c r="B683" s="7"/>
      <c r="C683" s="1"/>
      <c r="D683" s="1"/>
      <c r="E683" s="1"/>
      <c r="F683" s="1"/>
      <c r="G683" s="1"/>
      <c r="H683" s="1"/>
      <c r="I683" s="1"/>
      <c r="J683" s="1"/>
      <c r="K683" s="1"/>
      <c r="L683" s="1"/>
      <c r="M683" s="1"/>
      <c r="N683" s="1"/>
      <c r="O683" s="1"/>
      <c r="P683" s="1"/>
      <c r="Q683" s="1"/>
    </row>
    <row r="684" spans="1:17" x14ac:dyDescent="0.25">
      <c r="A684" s="1"/>
      <c r="B684" s="7"/>
      <c r="C684" s="1"/>
      <c r="D684" s="1"/>
      <c r="E684" s="1"/>
      <c r="F684" s="1"/>
      <c r="G684" s="1"/>
      <c r="H684" s="1"/>
      <c r="I684" s="1"/>
      <c r="J684" s="1"/>
      <c r="K684" s="1"/>
      <c r="L684" s="1"/>
      <c r="M684" s="1"/>
      <c r="N684" s="1"/>
      <c r="O684" s="1"/>
      <c r="P684" s="1"/>
      <c r="Q684" s="1"/>
    </row>
    <row r="685" spans="1:17" x14ac:dyDescent="0.25">
      <c r="A685" s="1"/>
      <c r="B685" s="7"/>
    </row>
    <row r="686" spans="1:17" x14ac:dyDescent="0.25">
      <c r="A686" s="1"/>
      <c r="B686" s="7"/>
    </row>
    <row r="687" spans="1:17" x14ac:dyDescent="0.25">
      <c r="A687" s="1"/>
      <c r="B687" s="7"/>
      <c r="C687" s="1"/>
      <c r="D687" s="1"/>
      <c r="E687" s="1"/>
      <c r="F687" s="1"/>
      <c r="G687" s="1"/>
      <c r="H687" s="1"/>
      <c r="I687" s="1"/>
      <c r="J687" s="1"/>
      <c r="K687" s="1"/>
      <c r="L687" s="1"/>
      <c r="M687" s="1"/>
      <c r="N687" s="1"/>
      <c r="O687" s="1"/>
      <c r="P687" s="1"/>
      <c r="Q687" s="1"/>
    </row>
    <row r="688" spans="1:17" x14ac:dyDescent="0.25">
      <c r="A688" s="1"/>
      <c r="B688" s="7"/>
      <c r="C688" s="1"/>
      <c r="D688" s="1"/>
      <c r="E688" s="1"/>
      <c r="F688" s="1"/>
      <c r="G688" s="1"/>
      <c r="H688" s="1"/>
      <c r="I688" s="1"/>
      <c r="J688" s="1"/>
      <c r="K688" s="1"/>
      <c r="L688" s="1"/>
      <c r="M688" s="1"/>
      <c r="N688" s="1"/>
      <c r="O688" s="1"/>
      <c r="P688" s="1"/>
      <c r="Q688" s="1"/>
    </row>
    <row r="689" spans="1:17" x14ac:dyDescent="0.25">
      <c r="A689" s="1"/>
      <c r="B689" s="7"/>
      <c r="C689" s="1"/>
      <c r="D689" s="1"/>
      <c r="E689" s="1"/>
      <c r="F689" s="1"/>
      <c r="G689" s="1"/>
      <c r="H689" s="1"/>
      <c r="I689" s="1"/>
      <c r="J689" s="1"/>
      <c r="K689" s="1"/>
      <c r="L689" s="1"/>
      <c r="M689" s="1"/>
      <c r="N689" s="1"/>
      <c r="O689" s="1"/>
      <c r="P689" s="1"/>
      <c r="Q689" s="1"/>
    </row>
    <row r="690" spans="1:17" x14ac:dyDescent="0.25">
      <c r="A690" s="1"/>
      <c r="B690" s="7"/>
    </row>
    <row r="691" spans="1:17" x14ac:dyDescent="0.25">
      <c r="A691" s="1"/>
      <c r="B691" s="7"/>
    </row>
    <row r="692" spans="1:17" x14ac:dyDescent="0.25">
      <c r="A692" s="1"/>
      <c r="B692" s="7"/>
    </row>
    <row r="693" spans="1:17" x14ac:dyDescent="0.25">
      <c r="A693" s="1"/>
      <c r="B693" s="7"/>
      <c r="C693" s="1"/>
      <c r="D693" s="1"/>
      <c r="E693" s="1"/>
      <c r="F693" s="1"/>
      <c r="G693" s="1"/>
      <c r="H693" s="1"/>
      <c r="I693" s="1"/>
      <c r="J693" s="1"/>
      <c r="K693" s="1"/>
      <c r="L693" s="1"/>
      <c r="M693" s="1"/>
      <c r="N693" s="1"/>
      <c r="O693" s="1"/>
      <c r="P693" s="1"/>
      <c r="Q693" s="1"/>
    </row>
    <row r="694" spans="1:17" x14ac:dyDescent="0.25">
      <c r="A694" s="1"/>
      <c r="B694" s="7"/>
    </row>
    <row r="695" spans="1:17" x14ac:dyDescent="0.25">
      <c r="A695" s="1"/>
      <c r="B695" s="7"/>
      <c r="C695" s="1"/>
      <c r="D695" s="1"/>
      <c r="E695" s="1"/>
      <c r="F695" s="1"/>
      <c r="G695" s="1"/>
      <c r="H695" s="1"/>
      <c r="I695" s="1"/>
      <c r="J695" s="1"/>
      <c r="K695" s="1"/>
      <c r="L695" s="1"/>
      <c r="M695" s="1"/>
      <c r="N695" s="1"/>
      <c r="O695" s="1"/>
      <c r="P695" s="1"/>
      <c r="Q695" s="1"/>
    </row>
    <row r="696" spans="1:17" x14ac:dyDescent="0.25">
      <c r="A696" s="1"/>
      <c r="B696" s="7"/>
    </row>
    <row r="697" spans="1:17" x14ac:dyDescent="0.25">
      <c r="A697" s="1"/>
      <c r="B697" s="7"/>
      <c r="C697" s="1"/>
      <c r="D697" s="1"/>
      <c r="E697" s="1"/>
      <c r="F697" s="1"/>
      <c r="G697" s="1"/>
      <c r="H697" s="1"/>
      <c r="I697" s="1"/>
      <c r="J697" s="1"/>
      <c r="K697" s="1"/>
      <c r="L697" s="1"/>
      <c r="M697" s="1"/>
      <c r="N697" s="1"/>
      <c r="O697" s="1"/>
      <c r="P697" s="1"/>
      <c r="Q697" s="1"/>
    </row>
    <row r="698" spans="1:17" x14ac:dyDescent="0.25">
      <c r="A698" s="1"/>
      <c r="B698" s="7"/>
    </row>
    <row r="699" spans="1:17" x14ac:dyDescent="0.25">
      <c r="A699" s="1"/>
      <c r="B699" s="7"/>
      <c r="C699" s="1"/>
      <c r="D699" s="1"/>
      <c r="E699" s="1"/>
      <c r="F699" s="1"/>
      <c r="G699" s="1"/>
      <c r="H699" s="1"/>
      <c r="I699" s="1"/>
      <c r="J699" s="1"/>
      <c r="K699" s="1"/>
      <c r="L699" s="1"/>
      <c r="M699" s="1"/>
      <c r="N699" s="1"/>
      <c r="O699" s="1"/>
      <c r="P699" s="1"/>
      <c r="Q699" s="1"/>
    </row>
    <row r="700" spans="1:17" x14ac:dyDescent="0.25">
      <c r="A700" s="1"/>
      <c r="B700" s="7"/>
    </row>
    <row r="701" spans="1:17" x14ac:dyDescent="0.25">
      <c r="A701" s="1"/>
      <c r="B701" s="7"/>
    </row>
    <row r="702" spans="1:17" x14ac:dyDescent="0.25">
      <c r="A702" s="1"/>
      <c r="B702" s="7"/>
    </row>
    <row r="703" spans="1:17" x14ac:dyDescent="0.25">
      <c r="A703" s="1"/>
      <c r="B703" s="7"/>
      <c r="C703" s="1"/>
      <c r="D703" s="1"/>
      <c r="E703" s="1"/>
      <c r="F703" s="1"/>
      <c r="G703" s="1"/>
      <c r="H703" s="1"/>
      <c r="I703" s="1"/>
      <c r="J703" s="1"/>
      <c r="K703" s="1"/>
      <c r="L703" s="1"/>
      <c r="M703" s="1"/>
      <c r="N703" s="1"/>
      <c r="O703" s="1"/>
      <c r="P703" s="1"/>
      <c r="Q703" s="1"/>
    </row>
    <row r="704" spans="1:17" x14ac:dyDescent="0.25">
      <c r="A704" s="1"/>
      <c r="B704" s="7"/>
    </row>
    <row r="705" spans="1:17" x14ac:dyDescent="0.25">
      <c r="A705" s="1"/>
      <c r="B705" s="7"/>
      <c r="C705" s="1"/>
      <c r="D705" s="1"/>
      <c r="E705" s="1"/>
      <c r="F705" s="1"/>
      <c r="G705" s="1"/>
      <c r="H705" s="1"/>
      <c r="I705" s="1"/>
      <c r="J705" s="1"/>
      <c r="K705" s="1"/>
      <c r="L705" s="1"/>
      <c r="M705" s="1"/>
      <c r="N705" s="1"/>
      <c r="O705" s="1"/>
      <c r="P705" s="1"/>
      <c r="Q705" s="1"/>
    </row>
    <row r="706" spans="1:17" x14ac:dyDescent="0.25">
      <c r="A706" s="1"/>
      <c r="B706" s="7"/>
    </row>
    <row r="707" spans="1:17" x14ac:dyDescent="0.25">
      <c r="A707" s="1"/>
      <c r="B707" s="7"/>
      <c r="C707" s="1"/>
      <c r="D707" s="1"/>
      <c r="E707" s="1"/>
      <c r="F707" s="1"/>
      <c r="G707" s="1"/>
      <c r="H707" s="1"/>
      <c r="I707" s="1"/>
      <c r="J707" s="1"/>
      <c r="K707" s="1"/>
      <c r="L707" s="1"/>
      <c r="M707" s="1"/>
      <c r="N707" s="1"/>
      <c r="O707" s="1"/>
      <c r="P707" s="1"/>
      <c r="Q707" s="1"/>
    </row>
    <row r="708" spans="1:17" x14ac:dyDescent="0.25">
      <c r="A708" s="1"/>
      <c r="B708" s="7"/>
    </row>
    <row r="709" spans="1:17" x14ac:dyDescent="0.25">
      <c r="A709" s="1"/>
      <c r="B709" s="7"/>
      <c r="C709" s="1"/>
      <c r="D709" s="1"/>
      <c r="E709" s="1"/>
      <c r="F709" s="1"/>
      <c r="G709" s="1"/>
      <c r="H709" s="1"/>
      <c r="I709" s="1"/>
      <c r="J709" s="1"/>
      <c r="K709" s="1"/>
      <c r="L709" s="1"/>
      <c r="M709" s="1"/>
      <c r="N709" s="1"/>
      <c r="O709" s="1"/>
      <c r="P709" s="1"/>
      <c r="Q709" s="1"/>
    </row>
    <row r="710" spans="1:17" x14ac:dyDescent="0.25">
      <c r="A710" s="1"/>
      <c r="B710" s="7"/>
    </row>
    <row r="711" spans="1:17" x14ac:dyDescent="0.25">
      <c r="A711" s="1"/>
      <c r="B711" s="7"/>
      <c r="C711" s="1"/>
      <c r="D711" s="1"/>
      <c r="E711" s="1"/>
      <c r="F711" s="1"/>
      <c r="G711" s="1"/>
      <c r="H711" s="1"/>
      <c r="I711" s="1"/>
      <c r="J711" s="1"/>
      <c r="K711" s="1"/>
      <c r="L711" s="1"/>
      <c r="M711" s="1"/>
      <c r="N711" s="1"/>
      <c r="O711" s="1"/>
      <c r="P711" s="1"/>
      <c r="Q711" s="1"/>
    </row>
    <row r="712" spans="1:17" x14ac:dyDescent="0.25">
      <c r="A712" s="1"/>
      <c r="B712" s="7"/>
    </row>
    <row r="713" spans="1:17" x14ac:dyDescent="0.25">
      <c r="A713" s="1"/>
      <c r="B713" s="7"/>
      <c r="C713" s="1"/>
      <c r="D713" s="1"/>
      <c r="E713" s="1"/>
      <c r="F713" s="1"/>
      <c r="G713" s="1"/>
      <c r="H713" s="1"/>
      <c r="I713" s="1"/>
      <c r="J713" s="1"/>
      <c r="K713" s="1"/>
      <c r="L713" s="1"/>
      <c r="M713" s="1"/>
      <c r="N713" s="1"/>
      <c r="O713" s="1"/>
      <c r="P713" s="1"/>
      <c r="Q713" s="1"/>
    </row>
    <row r="714" spans="1:17" x14ac:dyDescent="0.25">
      <c r="A714" s="1"/>
      <c r="B714" s="7"/>
      <c r="C714" s="1"/>
      <c r="D714" s="1"/>
      <c r="E714" s="1"/>
      <c r="F714" s="1"/>
      <c r="G714" s="1"/>
      <c r="H714" s="1"/>
      <c r="I714" s="1"/>
      <c r="J714" s="1"/>
      <c r="K714" s="1"/>
      <c r="L714" s="1"/>
      <c r="M714" s="1"/>
      <c r="N714" s="1"/>
      <c r="O714" s="1"/>
      <c r="P714" s="1"/>
      <c r="Q714" s="1"/>
    </row>
    <row r="715" spans="1:17" x14ac:dyDescent="0.25">
      <c r="A715" s="1"/>
      <c r="B715" s="7"/>
      <c r="C715" s="1"/>
      <c r="D715" s="1"/>
      <c r="E715" s="1"/>
      <c r="F715" s="1"/>
      <c r="G715" s="1"/>
      <c r="H715" s="1"/>
      <c r="I715" s="1"/>
      <c r="J715" s="1"/>
      <c r="K715" s="1"/>
      <c r="L715" s="1"/>
      <c r="M715" s="1"/>
      <c r="N715" s="1"/>
      <c r="O715" s="1"/>
      <c r="P715" s="1"/>
      <c r="Q715" s="1"/>
    </row>
    <row r="716" spans="1:17" x14ac:dyDescent="0.25">
      <c r="A716" s="1"/>
      <c r="B716" s="7"/>
    </row>
    <row r="717" spans="1:17" x14ac:dyDescent="0.25">
      <c r="A717" s="1"/>
      <c r="B717" s="7"/>
    </row>
    <row r="718" spans="1:17" x14ac:dyDescent="0.25">
      <c r="A718" s="1"/>
      <c r="B718" s="7"/>
    </row>
    <row r="719" spans="1:17" x14ac:dyDescent="0.25">
      <c r="A719" s="1"/>
      <c r="B719" s="7"/>
    </row>
    <row r="720" spans="1:17" x14ac:dyDescent="0.25">
      <c r="A720" s="1"/>
      <c r="B720" s="7"/>
      <c r="C720" s="1"/>
      <c r="D720" s="1"/>
      <c r="E720" s="1"/>
      <c r="F720" s="1"/>
      <c r="G720" s="1"/>
      <c r="H720" s="1"/>
      <c r="I720" s="1"/>
      <c r="J720" s="1"/>
      <c r="K720" s="1"/>
      <c r="L720" s="1"/>
      <c r="M720" s="1"/>
      <c r="N720" s="1"/>
      <c r="O720" s="1"/>
      <c r="P720" s="1"/>
      <c r="Q720" s="1"/>
    </row>
    <row r="721" spans="1:17" x14ac:dyDescent="0.25">
      <c r="A721" s="1"/>
      <c r="B721" s="7"/>
      <c r="C721" s="1"/>
      <c r="D721" s="1"/>
      <c r="E721" s="1"/>
      <c r="F721" s="1"/>
      <c r="G721" s="1"/>
      <c r="H721" s="1"/>
      <c r="I721" s="1"/>
      <c r="J721" s="1"/>
      <c r="K721" s="1"/>
      <c r="L721" s="1"/>
      <c r="M721" s="1"/>
      <c r="N721" s="1"/>
      <c r="O721" s="1"/>
      <c r="P721" s="1"/>
      <c r="Q721" s="1"/>
    </row>
    <row r="722" spans="1:17" x14ac:dyDescent="0.25">
      <c r="A722" s="1"/>
      <c r="B722" s="7"/>
    </row>
    <row r="723" spans="1:17" x14ac:dyDescent="0.25">
      <c r="A723" s="1"/>
      <c r="B723" s="7"/>
    </row>
    <row r="724" spans="1:17" x14ac:dyDescent="0.25">
      <c r="A724" s="1"/>
      <c r="B724" s="7"/>
    </row>
    <row r="725" spans="1:17" x14ac:dyDescent="0.25">
      <c r="A725" s="1"/>
      <c r="B725" s="7"/>
    </row>
    <row r="726" spans="1:17" x14ac:dyDescent="0.25">
      <c r="A726" s="1"/>
      <c r="B726" s="7"/>
    </row>
    <row r="727" spans="1:17" x14ac:dyDescent="0.25">
      <c r="A727" s="1"/>
      <c r="B727" s="7"/>
      <c r="C727" s="1"/>
      <c r="D727" s="1"/>
      <c r="E727" s="1"/>
      <c r="F727" s="1"/>
      <c r="G727" s="1"/>
      <c r="H727" s="1"/>
      <c r="I727" s="1"/>
      <c r="J727" s="1"/>
      <c r="K727" s="1"/>
      <c r="L727" s="1"/>
      <c r="M727" s="1"/>
      <c r="N727" s="1"/>
      <c r="O727" s="1"/>
      <c r="P727" s="1"/>
      <c r="Q727" s="1"/>
    </row>
    <row r="728" spans="1:17" x14ac:dyDescent="0.25">
      <c r="A728" s="1"/>
      <c r="B728" s="7"/>
      <c r="C728" s="1"/>
      <c r="D728" s="1"/>
      <c r="E728" s="1"/>
      <c r="F728" s="1"/>
      <c r="G728" s="1"/>
      <c r="H728" s="1"/>
      <c r="I728" s="1"/>
      <c r="J728" s="1"/>
      <c r="K728" s="1"/>
      <c r="L728" s="1"/>
      <c r="M728" s="1"/>
      <c r="N728" s="1"/>
      <c r="O728" s="1"/>
      <c r="P728" s="1"/>
      <c r="Q728" s="1"/>
    </row>
    <row r="729" spans="1:17" x14ac:dyDescent="0.25">
      <c r="A729" s="1"/>
      <c r="B729" s="7"/>
    </row>
    <row r="730" spans="1:17" x14ac:dyDescent="0.25">
      <c r="A730" s="1"/>
      <c r="B730" s="7"/>
    </row>
    <row r="731" spans="1:17" x14ac:dyDescent="0.25">
      <c r="A731" s="1"/>
      <c r="B731" s="7"/>
      <c r="C731" s="1"/>
      <c r="D731" s="1"/>
      <c r="E731" s="1"/>
      <c r="F731" s="1"/>
      <c r="G731" s="1"/>
      <c r="H731" s="1"/>
      <c r="I731" s="1"/>
      <c r="J731" s="1"/>
      <c r="K731" s="1"/>
      <c r="L731" s="1"/>
      <c r="M731" s="1"/>
      <c r="N731" s="1"/>
      <c r="O731" s="1"/>
      <c r="P731" s="1"/>
      <c r="Q731" s="1"/>
    </row>
    <row r="732" spans="1:17" x14ac:dyDescent="0.25">
      <c r="A732" s="1"/>
      <c r="B732" s="7"/>
      <c r="C732" s="1"/>
      <c r="D732" s="1"/>
      <c r="E732" s="1"/>
      <c r="F732" s="1"/>
      <c r="G732" s="1"/>
      <c r="H732" s="1"/>
      <c r="I732" s="1"/>
      <c r="J732" s="1"/>
      <c r="K732" s="1"/>
      <c r="L732" s="1"/>
      <c r="M732" s="1"/>
      <c r="N732" s="1"/>
      <c r="O732" s="1"/>
      <c r="P732" s="1"/>
      <c r="Q732" s="1"/>
    </row>
    <row r="733" spans="1:17" x14ac:dyDescent="0.25">
      <c r="A733" s="1"/>
      <c r="B733" s="7"/>
    </row>
    <row r="734" spans="1:17" x14ac:dyDescent="0.25">
      <c r="A734" s="1"/>
      <c r="B734" s="7"/>
      <c r="C734" s="1"/>
      <c r="D734" s="1"/>
      <c r="E734" s="1"/>
      <c r="F734" s="1"/>
      <c r="G734" s="1"/>
      <c r="H734" s="1"/>
      <c r="I734" s="1"/>
      <c r="J734" s="1"/>
      <c r="K734" s="1"/>
      <c r="L734" s="1"/>
      <c r="M734" s="1"/>
      <c r="N734" s="1"/>
      <c r="O734" s="1"/>
      <c r="P734" s="1"/>
      <c r="Q734" s="1"/>
    </row>
    <row r="735" spans="1:17" x14ac:dyDescent="0.25">
      <c r="A735" s="1"/>
      <c r="B735" s="7"/>
    </row>
    <row r="736" spans="1:17" x14ac:dyDescent="0.25">
      <c r="A736" s="1"/>
      <c r="B736" s="7"/>
      <c r="C736" s="1"/>
      <c r="D736" s="1"/>
      <c r="E736" s="1"/>
      <c r="F736" s="1"/>
      <c r="G736" s="1"/>
      <c r="H736" s="1"/>
      <c r="I736" s="1"/>
      <c r="J736" s="1"/>
      <c r="K736" s="1"/>
      <c r="L736" s="1"/>
      <c r="M736" s="1"/>
      <c r="N736" s="1"/>
      <c r="O736" s="1"/>
      <c r="P736" s="1"/>
      <c r="Q736" s="1"/>
    </row>
    <row r="737" spans="1:17" x14ac:dyDescent="0.25">
      <c r="A737" s="1"/>
      <c r="B737" s="7"/>
      <c r="C737" s="1"/>
      <c r="D737" s="1"/>
      <c r="E737" s="1"/>
      <c r="F737" s="1"/>
      <c r="G737" s="1"/>
      <c r="H737" s="1"/>
      <c r="I737" s="1"/>
      <c r="J737" s="1"/>
      <c r="K737" s="1"/>
      <c r="L737" s="1"/>
      <c r="M737" s="1"/>
      <c r="N737" s="1"/>
      <c r="O737" s="1"/>
      <c r="P737" s="1"/>
      <c r="Q737" s="1"/>
    </row>
    <row r="738" spans="1:17" x14ac:dyDescent="0.25">
      <c r="A738" s="1"/>
      <c r="B738" s="7"/>
    </row>
    <row r="739" spans="1:17" x14ac:dyDescent="0.25">
      <c r="A739" s="1"/>
      <c r="B739" s="7"/>
      <c r="C739" s="1"/>
      <c r="D739" s="1"/>
      <c r="E739" s="1"/>
      <c r="F739" s="1"/>
      <c r="G739" s="1"/>
      <c r="H739" s="1"/>
      <c r="I739" s="1"/>
      <c r="J739" s="1"/>
      <c r="K739" s="1"/>
      <c r="L739" s="1"/>
      <c r="M739" s="1"/>
      <c r="N739" s="1"/>
      <c r="O739" s="1"/>
      <c r="P739" s="1"/>
      <c r="Q739" s="1"/>
    </row>
    <row r="740" spans="1:17" x14ac:dyDescent="0.25">
      <c r="A740" s="1"/>
      <c r="B740" s="7"/>
    </row>
    <row r="741" spans="1:17" x14ac:dyDescent="0.25">
      <c r="A741" s="1"/>
      <c r="B741" s="7"/>
    </row>
    <row r="742" spans="1:17" x14ac:dyDescent="0.25">
      <c r="A742" s="1"/>
      <c r="B742" s="7"/>
    </row>
    <row r="743" spans="1:17" x14ac:dyDescent="0.25">
      <c r="A743" s="1"/>
      <c r="B743" s="7"/>
      <c r="C743" s="1"/>
      <c r="D743" s="1"/>
      <c r="E743" s="1"/>
      <c r="F743" s="1"/>
      <c r="G743" s="1"/>
      <c r="H743" s="1"/>
      <c r="I743" s="1"/>
      <c r="J743" s="1"/>
      <c r="K743" s="1"/>
      <c r="L743" s="1"/>
      <c r="M743" s="1"/>
      <c r="N743" s="1"/>
      <c r="O743" s="1"/>
      <c r="P743" s="1"/>
      <c r="Q743" s="1"/>
    </row>
    <row r="744" spans="1:17" x14ac:dyDescent="0.25">
      <c r="A744" s="1"/>
      <c r="B744" s="7"/>
    </row>
    <row r="745" spans="1:17" x14ac:dyDescent="0.25">
      <c r="A745" s="1"/>
      <c r="B745" s="7"/>
    </row>
    <row r="746" spans="1:17" x14ac:dyDescent="0.25">
      <c r="A746" s="1"/>
      <c r="B746" s="7"/>
    </row>
    <row r="747" spans="1:17" x14ac:dyDescent="0.25">
      <c r="A747" s="1"/>
      <c r="B747" s="7"/>
    </row>
    <row r="748" spans="1:17" x14ac:dyDescent="0.25">
      <c r="A748" s="1"/>
      <c r="B748" s="7"/>
      <c r="C748" s="1"/>
      <c r="D748" s="1"/>
      <c r="E748" s="1"/>
      <c r="F748" s="1"/>
      <c r="G748" s="1"/>
      <c r="H748" s="1"/>
      <c r="I748" s="1"/>
      <c r="J748" s="1"/>
      <c r="K748" s="1"/>
      <c r="L748" s="1"/>
      <c r="M748" s="1"/>
      <c r="N748" s="1"/>
      <c r="O748" s="1"/>
      <c r="P748" s="1"/>
      <c r="Q748" s="1"/>
    </row>
    <row r="749" spans="1:17" x14ac:dyDescent="0.25">
      <c r="A749" s="1"/>
      <c r="B749" s="7"/>
    </row>
    <row r="750" spans="1:17" x14ac:dyDescent="0.25">
      <c r="A750" s="1"/>
      <c r="B750" s="7"/>
    </row>
    <row r="751" spans="1:17" x14ac:dyDescent="0.25">
      <c r="A751" s="1"/>
      <c r="B751" s="7"/>
    </row>
    <row r="752" spans="1:17" x14ac:dyDescent="0.25">
      <c r="A752" s="1"/>
      <c r="B752" s="7"/>
    </row>
    <row r="753" spans="1:17" x14ac:dyDescent="0.25">
      <c r="A753" s="1"/>
      <c r="B753" s="7"/>
    </row>
    <row r="754" spans="1:17" x14ac:dyDescent="0.25">
      <c r="A754" s="1"/>
      <c r="B754" s="7"/>
      <c r="C754" s="1"/>
      <c r="D754" s="1"/>
      <c r="E754" s="1"/>
      <c r="F754" s="1"/>
      <c r="G754" s="1"/>
      <c r="H754" s="1"/>
      <c r="I754" s="1"/>
      <c r="J754" s="1"/>
      <c r="K754" s="1"/>
      <c r="L754" s="1"/>
      <c r="M754" s="1"/>
      <c r="N754" s="1"/>
      <c r="O754" s="1"/>
      <c r="P754" s="1"/>
      <c r="Q754" s="1"/>
    </row>
    <row r="755" spans="1:17" x14ac:dyDescent="0.25">
      <c r="A755" s="1"/>
      <c r="B755" s="7"/>
    </row>
    <row r="756" spans="1:17" x14ac:dyDescent="0.25">
      <c r="A756" s="1"/>
      <c r="B756" s="7"/>
    </row>
    <row r="757" spans="1:17" x14ac:dyDescent="0.25">
      <c r="A757" s="1"/>
      <c r="B757" s="7"/>
    </row>
    <row r="758" spans="1:17" x14ac:dyDescent="0.25">
      <c r="A758" s="1"/>
      <c r="B758" s="7"/>
      <c r="C758" s="1"/>
      <c r="D758" s="1"/>
      <c r="E758" s="1"/>
      <c r="F758" s="1"/>
      <c r="G758" s="1"/>
      <c r="H758" s="1"/>
      <c r="I758" s="1"/>
      <c r="J758" s="1"/>
      <c r="K758" s="1"/>
      <c r="L758" s="1"/>
      <c r="M758" s="1"/>
      <c r="N758" s="1"/>
      <c r="O758" s="1"/>
      <c r="P758" s="1"/>
      <c r="Q758" s="1"/>
    </row>
    <row r="759" spans="1:17" x14ac:dyDescent="0.25">
      <c r="A759" s="1"/>
      <c r="B759" s="7"/>
      <c r="C759" s="1"/>
      <c r="D759" s="1"/>
      <c r="E759" s="1"/>
      <c r="F759" s="1"/>
      <c r="G759" s="1"/>
      <c r="H759" s="1"/>
      <c r="I759" s="1"/>
      <c r="J759" s="1"/>
      <c r="K759" s="1"/>
      <c r="L759" s="1"/>
      <c r="M759" s="1"/>
      <c r="N759" s="1"/>
      <c r="O759" s="1"/>
      <c r="P759" s="1"/>
      <c r="Q759" s="1"/>
    </row>
    <row r="760" spans="1:17" x14ac:dyDescent="0.25">
      <c r="A760" s="1"/>
      <c r="B760" s="7"/>
      <c r="C760" s="1"/>
      <c r="D760" s="1"/>
      <c r="E760" s="1"/>
      <c r="F760" s="1"/>
      <c r="G760" s="1"/>
      <c r="H760" s="1"/>
      <c r="I760" s="1"/>
      <c r="J760" s="1"/>
      <c r="K760" s="1"/>
      <c r="L760" s="1"/>
      <c r="M760" s="1"/>
      <c r="N760" s="1"/>
      <c r="O760" s="1"/>
      <c r="P760" s="1"/>
      <c r="Q760" s="1"/>
    </row>
    <row r="761" spans="1:17" x14ac:dyDescent="0.25">
      <c r="A761" s="1"/>
      <c r="B761" s="7"/>
      <c r="C761" s="1"/>
      <c r="D761" s="1"/>
      <c r="E761" s="1"/>
      <c r="F761" s="1"/>
      <c r="G761" s="1"/>
      <c r="H761" s="1"/>
      <c r="I761" s="1"/>
      <c r="J761" s="1"/>
      <c r="K761" s="1"/>
      <c r="L761" s="1"/>
      <c r="M761" s="1"/>
      <c r="N761" s="1"/>
      <c r="O761" s="1"/>
      <c r="P761" s="1"/>
      <c r="Q761" s="1"/>
    </row>
    <row r="762" spans="1:17" x14ac:dyDescent="0.25">
      <c r="A762" s="1"/>
      <c r="B762" s="7"/>
      <c r="C762" s="1"/>
      <c r="D762" s="1"/>
      <c r="E762" s="1"/>
      <c r="F762" s="1"/>
      <c r="G762" s="1"/>
      <c r="H762" s="1"/>
      <c r="I762" s="1"/>
      <c r="J762" s="1"/>
      <c r="K762" s="1"/>
      <c r="L762" s="1"/>
      <c r="M762" s="1"/>
      <c r="N762" s="1"/>
      <c r="O762" s="1"/>
      <c r="P762" s="1"/>
      <c r="Q762" s="1"/>
    </row>
    <row r="763" spans="1:17" x14ac:dyDescent="0.25">
      <c r="A763" s="1"/>
      <c r="B763" s="7"/>
      <c r="C763" s="1"/>
      <c r="D763" s="1"/>
      <c r="E763" s="1"/>
      <c r="F763" s="1"/>
      <c r="G763" s="1"/>
      <c r="H763" s="1"/>
      <c r="I763" s="1"/>
      <c r="J763" s="1"/>
      <c r="K763" s="1"/>
      <c r="L763" s="1"/>
      <c r="M763" s="1"/>
      <c r="N763" s="1"/>
      <c r="O763" s="1"/>
      <c r="P763" s="1"/>
      <c r="Q763" s="1"/>
    </row>
    <row r="764" spans="1:17" x14ac:dyDescent="0.25">
      <c r="A764" s="1"/>
      <c r="B764" s="7"/>
      <c r="C764" s="1"/>
      <c r="D764" s="1"/>
      <c r="E764" s="1"/>
      <c r="F764" s="1"/>
      <c r="G764" s="1"/>
      <c r="H764" s="1"/>
      <c r="I764" s="1"/>
      <c r="J764" s="1"/>
      <c r="K764" s="1"/>
      <c r="L764" s="1"/>
      <c r="M764" s="1"/>
      <c r="N764" s="1"/>
      <c r="O764" s="1"/>
      <c r="P764" s="1"/>
      <c r="Q764" s="1"/>
    </row>
    <row r="765" spans="1:17" x14ac:dyDescent="0.25">
      <c r="A765" s="1"/>
      <c r="B765" s="7"/>
      <c r="C765" s="1"/>
      <c r="D765" s="1"/>
      <c r="E765" s="1"/>
      <c r="F765" s="1"/>
      <c r="G765" s="1"/>
      <c r="H765" s="1"/>
      <c r="I765" s="1"/>
      <c r="J765" s="1"/>
      <c r="K765" s="1"/>
      <c r="L765" s="1"/>
      <c r="M765" s="1"/>
      <c r="N765" s="1"/>
      <c r="O765" s="1"/>
      <c r="P765" s="1"/>
      <c r="Q765" s="1"/>
    </row>
    <row r="766" spans="1:17" x14ac:dyDescent="0.25">
      <c r="A766" s="1"/>
      <c r="B766" s="7"/>
    </row>
    <row r="767" spans="1:17" x14ac:dyDescent="0.25">
      <c r="A767" s="1"/>
      <c r="B767" s="7"/>
    </row>
    <row r="768" spans="1:17" x14ac:dyDescent="0.25">
      <c r="A768" s="1"/>
      <c r="B768" s="7"/>
    </row>
    <row r="769" spans="1:17" x14ac:dyDescent="0.25">
      <c r="A769" s="1"/>
      <c r="B769" s="7"/>
      <c r="C769" s="1"/>
      <c r="D769" s="1"/>
      <c r="E769" s="1"/>
      <c r="F769" s="1"/>
      <c r="G769" s="1"/>
      <c r="H769" s="1"/>
      <c r="I769" s="1"/>
      <c r="J769" s="1"/>
      <c r="K769" s="1"/>
      <c r="L769" s="1"/>
      <c r="M769" s="1"/>
      <c r="N769" s="1"/>
      <c r="O769" s="1"/>
      <c r="P769" s="1"/>
      <c r="Q769" s="1"/>
    </row>
    <row r="770" spans="1:17" x14ac:dyDescent="0.25">
      <c r="A770" s="1"/>
      <c r="B770" s="7"/>
      <c r="C770" s="1"/>
      <c r="D770" s="1"/>
      <c r="E770" s="1"/>
      <c r="F770" s="1"/>
      <c r="G770" s="1"/>
      <c r="H770" s="1"/>
      <c r="I770" s="1"/>
      <c r="J770" s="1"/>
      <c r="K770" s="1"/>
      <c r="L770" s="1"/>
      <c r="M770" s="1"/>
      <c r="N770" s="1"/>
      <c r="O770" s="1"/>
      <c r="P770" s="1"/>
      <c r="Q770" s="1"/>
    </row>
    <row r="771" spans="1:17" x14ac:dyDescent="0.25">
      <c r="A771" s="1"/>
      <c r="B771" s="7"/>
    </row>
    <row r="772" spans="1:17" x14ac:dyDescent="0.25">
      <c r="A772" s="1"/>
      <c r="B772" s="7"/>
    </row>
    <row r="773" spans="1:17" x14ac:dyDescent="0.25">
      <c r="A773" s="1"/>
      <c r="B773" s="7"/>
    </row>
    <row r="774" spans="1:17" x14ac:dyDescent="0.25">
      <c r="A774" s="1"/>
      <c r="B774" s="7"/>
    </row>
    <row r="775" spans="1:17" x14ac:dyDescent="0.25">
      <c r="A775" s="1"/>
      <c r="B775" s="7"/>
      <c r="C775" s="1"/>
      <c r="D775" s="1"/>
      <c r="E775" s="1"/>
      <c r="F775" s="1"/>
      <c r="G775" s="1"/>
      <c r="H775" s="1"/>
      <c r="I775" s="1"/>
      <c r="J775" s="1"/>
      <c r="K775" s="1"/>
      <c r="L775" s="1"/>
      <c r="M775" s="1"/>
      <c r="N775" s="1"/>
      <c r="O775" s="1"/>
      <c r="P775" s="1"/>
      <c r="Q775" s="1"/>
    </row>
    <row r="776" spans="1:17" x14ac:dyDescent="0.25">
      <c r="A776" s="1"/>
      <c r="B776" s="7"/>
    </row>
    <row r="777" spans="1:17" x14ac:dyDescent="0.25">
      <c r="A777" s="1"/>
      <c r="B777" s="7"/>
    </row>
    <row r="778" spans="1:17" x14ac:dyDescent="0.25">
      <c r="A778" s="1"/>
      <c r="B778" s="7"/>
    </row>
    <row r="779" spans="1:17" x14ac:dyDescent="0.25">
      <c r="A779" s="1"/>
      <c r="B779" s="7"/>
    </row>
    <row r="780" spans="1:17" x14ac:dyDescent="0.25">
      <c r="A780" s="1"/>
      <c r="B780" s="7"/>
    </row>
    <row r="781" spans="1:17" x14ac:dyDescent="0.25">
      <c r="A781" s="1"/>
      <c r="B781" s="7"/>
    </row>
    <row r="782" spans="1:17" x14ac:dyDescent="0.25">
      <c r="A782" s="1"/>
      <c r="B782" s="7"/>
    </row>
    <row r="783" spans="1:17" x14ac:dyDescent="0.25">
      <c r="A783" s="1"/>
      <c r="B783" s="7"/>
    </row>
    <row r="784" spans="1:17" x14ac:dyDescent="0.25">
      <c r="A784" s="1"/>
      <c r="B784" s="7"/>
    </row>
    <row r="785" spans="1:17" x14ac:dyDescent="0.25">
      <c r="A785" s="1"/>
      <c r="B785" s="7"/>
    </row>
    <row r="786" spans="1:17" x14ac:dyDescent="0.25">
      <c r="A786" s="1"/>
      <c r="B786" s="7"/>
      <c r="C786" s="1"/>
      <c r="D786" s="1"/>
      <c r="E786" s="1"/>
      <c r="F786" s="1"/>
      <c r="G786" s="1"/>
      <c r="H786" s="1"/>
      <c r="I786" s="1"/>
      <c r="J786" s="1"/>
      <c r="K786" s="1"/>
      <c r="L786" s="1"/>
      <c r="M786" s="1"/>
      <c r="N786" s="1"/>
      <c r="O786" s="1"/>
      <c r="P786" s="1"/>
      <c r="Q786" s="1"/>
    </row>
    <row r="787" spans="1:17" x14ac:dyDescent="0.25">
      <c r="A787" s="1"/>
      <c r="B787" s="7"/>
      <c r="C787" s="1"/>
      <c r="D787" s="1"/>
      <c r="E787" s="1"/>
      <c r="F787" s="1"/>
      <c r="G787" s="1"/>
      <c r="H787" s="1"/>
      <c r="I787" s="1"/>
      <c r="J787" s="1"/>
      <c r="K787" s="1"/>
      <c r="L787" s="1"/>
      <c r="M787" s="1"/>
      <c r="N787" s="1"/>
      <c r="O787" s="1"/>
      <c r="P787" s="1"/>
      <c r="Q787" s="1"/>
    </row>
    <row r="788" spans="1:17" x14ac:dyDescent="0.25">
      <c r="A788" s="1"/>
      <c r="B788" s="7"/>
    </row>
    <row r="789" spans="1:17" x14ac:dyDescent="0.25">
      <c r="A789" s="1"/>
      <c r="B789" s="7"/>
      <c r="C789" s="1"/>
      <c r="D789" s="1"/>
      <c r="E789" s="1"/>
      <c r="F789" s="1"/>
      <c r="G789" s="1"/>
      <c r="H789" s="1"/>
      <c r="I789" s="1"/>
      <c r="J789" s="1"/>
      <c r="K789" s="1"/>
      <c r="L789" s="1"/>
      <c r="M789" s="1"/>
      <c r="N789" s="1"/>
      <c r="O789" s="1"/>
      <c r="P789" s="1"/>
      <c r="Q789" s="1"/>
    </row>
    <row r="790" spans="1:17" x14ac:dyDescent="0.25">
      <c r="A790" s="1"/>
      <c r="B790" s="7"/>
    </row>
    <row r="791" spans="1:17" x14ac:dyDescent="0.25">
      <c r="A791" s="1"/>
      <c r="B791" s="7"/>
    </row>
    <row r="792" spans="1:17" x14ac:dyDescent="0.25">
      <c r="A792" s="1"/>
      <c r="B792" s="7"/>
      <c r="C792" s="1"/>
      <c r="D792" s="1"/>
      <c r="E792" s="1"/>
      <c r="F792" s="1"/>
      <c r="G792" s="1"/>
      <c r="H792" s="1"/>
      <c r="I792" s="1"/>
      <c r="J792" s="1"/>
      <c r="K792" s="1"/>
      <c r="L792" s="1"/>
      <c r="M792" s="1"/>
      <c r="N792" s="1"/>
      <c r="O792" s="1"/>
      <c r="P792" s="1"/>
      <c r="Q792" s="1"/>
    </row>
    <row r="793" spans="1:17" x14ac:dyDescent="0.25">
      <c r="A793" s="1"/>
      <c r="B793" s="7"/>
    </row>
    <row r="794" spans="1:17" x14ac:dyDescent="0.25">
      <c r="A794" s="1"/>
      <c r="B794" s="7"/>
      <c r="C794" s="1"/>
      <c r="D794" s="1"/>
      <c r="E794" s="1"/>
      <c r="F794" s="1"/>
      <c r="G794" s="1"/>
      <c r="H794" s="1"/>
      <c r="I794" s="1"/>
      <c r="J794" s="1"/>
      <c r="K794" s="1"/>
      <c r="L794" s="1"/>
      <c r="M794" s="1"/>
      <c r="N794" s="1"/>
      <c r="O794" s="1"/>
      <c r="P794" s="1"/>
      <c r="Q794" s="1"/>
    </row>
    <row r="795" spans="1:17" x14ac:dyDescent="0.25">
      <c r="A795" s="1"/>
      <c r="B795" s="7"/>
    </row>
    <row r="796" spans="1:17" x14ac:dyDescent="0.25">
      <c r="A796" s="1"/>
      <c r="B796" s="7"/>
    </row>
    <row r="797" spans="1:17" x14ac:dyDescent="0.25">
      <c r="A797" s="1"/>
      <c r="B797" s="7"/>
    </row>
    <row r="798" spans="1:17" x14ac:dyDescent="0.25">
      <c r="A798" s="1"/>
      <c r="B798" s="7"/>
      <c r="C798" s="1"/>
      <c r="D798" s="1"/>
      <c r="E798" s="1"/>
      <c r="F798" s="1"/>
      <c r="G798" s="1"/>
      <c r="H798" s="1"/>
      <c r="I798" s="1"/>
      <c r="J798" s="1"/>
      <c r="K798" s="1"/>
      <c r="L798" s="1"/>
      <c r="M798" s="1"/>
      <c r="N798" s="1"/>
      <c r="O798" s="1"/>
      <c r="P798" s="1"/>
      <c r="Q798" s="1"/>
    </row>
    <row r="799" spans="1:17" x14ac:dyDescent="0.25">
      <c r="A799" s="1"/>
      <c r="B799" s="7"/>
    </row>
    <row r="800" spans="1:17" x14ac:dyDescent="0.25">
      <c r="A800" s="1"/>
      <c r="B800" s="7"/>
    </row>
    <row r="801" spans="1:17" x14ac:dyDescent="0.25">
      <c r="A801" s="1"/>
      <c r="B801" s="7"/>
    </row>
    <row r="802" spans="1:17" x14ac:dyDescent="0.25">
      <c r="A802" s="1"/>
      <c r="B802" s="7"/>
    </row>
    <row r="803" spans="1:17" x14ac:dyDescent="0.25">
      <c r="A803" s="1"/>
      <c r="B803" s="7"/>
      <c r="C803" s="1"/>
      <c r="D803" s="1"/>
      <c r="E803" s="1"/>
      <c r="F803" s="1"/>
      <c r="G803" s="1"/>
      <c r="H803" s="1"/>
      <c r="I803" s="1"/>
      <c r="J803" s="1"/>
      <c r="K803" s="1"/>
      <c r="L803" s="1"/>
      <c r="M803" s="1"/>
      <c r="N803" s="1"/>
      <c r="O803" s="1"/>
      <c r="P803" s="1"/>
      <c r="Q803" s="1"/>
    </row>
    <row r="804" spans="1:17" x14ac:dyDescent="0.25">
      <c r="A804" s="1"/>
      <c r="B804" s="7"/>
    </row>
    <row r="805" spans="1:17" x14ac:dyDescent="0.25">
      <c r="A805" s="1"/>
      <c r="B805" s="7"/>
    </row>
    <row r="806" spans="1:17" x14ac:dyDescent="0.25">
      <c r="A806" s="1"/>
      <c r="B806" s="7"/>
    </row>
    <row r="807" spans="1:17" x14ac:dyDescent="0.25">
      <c r="A807" s="1"/>
      <c r="B807" s="7"/>
    </row>
    <row r="808" spans="1:17" x14ac:dyDescent="0.25">
      <c r="A808" s="1"/>
      <c r="B808" s="7"/>
    </row>
    <row r="809" spans="1:17" x14ac:dyDescent="0.25">
      <c r="A809" s="1"/>
      <c r="B809" s="7"/>
      <c r="C809" s="1"/>
      <c r="D809" s="1"/>
      <c r="E809" s="1"/>
      <c r="F809" s="1"/>
      <c r="G809" s="1"/>
      <c r="H809" s="1"/>
      <c r="I809" s="1"/>
      <c r="J809" s="1"/>
      <c r="K809" s="1"/>
      <c r="L809" s="1"/>
      <c r="M809" s="1"/>
      <c r="N809" s="1"/>
      <c r="O809" s="1"/>
      <c r="P809" s="1"/>
      <c r="Q809" s="1"/>
    </row>
    <row r="810" spans="1:17" x14ac:dyDescent="0.25">
      <c r="A810" s="1"/>
      <c r="B810" s="7"/>
    </row>
    <row r="811" spans="1:17" x14ac:dyDescent="0.25">
      <c r="A811" s="1"/>
      <c r="B811" s="7"/>
    </row>
    <row r="812" spans="1:17" x14ac:dyDescent="0.25">
      <c r="A812" s="1"/>
      <c r="B812" s="7"/>
    </row>
    <row r="813" spans="1:17" x14ac:dyDescent="0.25">
      <c r="A813" s="1"/>
      <c r="B813" s="7"/>
      <c r="C813" s="1"/>
      <c r="D813" s="1"/>
      <c r="E813" s="1"/>
      <c r="F813" s="1"/>
      <c r="G813" s="1"/>
      <c r="H813" s="1"/>
      <c r="I813" s="1"/>
      <c r="J813" s="1"/>
      <c r="K813" s="1"/>
      <c r="L813" s="1"/>
      <c r="M813" s="1"/>
      <c r="N813" s="1"/>
      <c r="O813" s="1"/>
      <c r="P813" s="1"/>
      <c r="Q813" s="1"/>
    </row>
    <row r="814" spans="1:17" x14ac:dyDescent="0.25">
      <c r="A814" s="1"/>
      <c r="B814" s="7"/>
      <c r="C814" s="1"/>
      <c r="D814" s="1"/>
      <c r="E814" s="1"/>
      <c r="F814" s="1"/>
      <c r="G814" s="1"/>
      <c r="H814" s="1"/>
      <c r="I814" s="1"/>
      <c r="J814" s="1"/>
      <c r="K814" s="1"/>
      <c r="L814" s="1"/>
      <c r="M814" s="1"/>
      <c r="N814" s="1"/>
      <c r="O814" s="1"/>
      <c r="P814" s="1"/>
      <c r="Q814" s="1"/>
    </row>
    <row r="815" spans="1:17" x14ac:dyDescent="0.25">
      <c r="A815" s="1"/>
      <c r="B815" s="7"/>
      <c r="C815" s="1"/>
      <c r="D815" s="1"/>
      <c r="E815" s="1"/>
      <c r="F815" s="1"/>
      <c r="G815" s="1"/>
      <c r="H815" s="1"/>
      <c r="I815" s="1"/>
      <c r="J815" s="1"/>
      <c r="K815" s="1"/>
      <c r="L815" s="1"/>
      <c r="M815" s="1"/>
      <c r="N815" s="1"/>
      <c r="O815" s="1"/>
      <c r="P815" s="1"/>
      <c r="Q815" s="1"/>
    </row>
    <row r="816" spans="1:17" x14ac:dyDescent="0.25">
      <c r="A816" s="1"/>
      <c r="B816" s="7"/>
      <c r="C816" s="1"/>
      <c r="D816" s="1"/>
      <c r="E816" s="1"/>
      <c r="F816" s="1"/>
      <c r="G816" s="1"/>
      <c r="H816" s="1"/>
      <c r="I816" s="1"/>
      <c r="J816" s="1"/>
      <c r="K816" s="1"/>
      <c r="L816" s="1"/>
      <c r="M816" s="1"/>
      <c r="N816" s="1"/>
      <c r="O816" s="1"/>
      <c r="P816" s="1"/>
      <c r="Q816" s="1"/>
    </row>
    <row r="817" spans="1:17" x14ac:dyDescent="0.25">
      <c r="A817" s="1"/>
      <c r="B817" s="7"/>
      <c r="C817" s="1"/>
      <c r="D817" s="1"/>
      <c r="E817" s="1"/>
      <c r="F817" s="1"/>
      <c r="G817" s="1"/>
      <c r="H817" s="1"/>
      <c r="I817" s="1"/>
      <c r="J817" s="1"/>
      <c r="K817" s="1"/>
      <c r="L817" s="1"/>
      <c r="M817" s="1"/>
      <c r="N817" s="1"/>
      <c r="O817" s="1"/>
      <c r="P817" s="1"/>
      <c r="Q817" s="1"/>
    </row>
    <row r="818" spans="1:17" x14ac:dyDescent="0.25">
      <c r="A818" s="1"/>
      <c r="B818" s="7"/>
      <c r="C818" s="1"/>
      <c r="D818" s="1"/>
      <c r="E818" s="1"/>
      <c r="F818" s="1"/>
      <c r="G818" s="1"/>
      <c r="H818" s="1"/>
      <c r="I818" s="1"/>
      <c r="J818" s="1"/>
      <c r="K818" s="1"/>
      <c r="L818" s="1"/>
      <c r="M818" s="1"/>
      <c r="N818" s="1"/>
      <c r="O818" s="1"/>
      <c r="P818" s="1"/>
      <c r="Q818" s="1"/>
    </row>
    <row r="819" spans="1:17" x14ac:dyDescent="0.25">
      <c r="A819" s="1"/>
      <c r="B819" s="7"/>
      <c r="C819" s="1"/>
      <c r="D819" s="1"/>
      <c r="E819" s="1"/>
      <c r="F819" s="1"/>
      <c r="G819" s="1"/>
      <c r="H819" s="1"/>
      <c r="I819" s="1"/>
      <c r="J819" s="1"/>
      <c r="K819" s="1"/>
      <c r="L819" s="1"/>
      <c r="M819" s="1"/>
      <c r="N819" s="1"/>
      <c r="O819" s="1"/>
      <c r="P819" s="1"/>
      <c r="Q819" s="1"/>
    </row>
    <row r="820" spans="1:17" x14ac:dyDescent="0.25">
      <c r="A820" s="1"/>
      <c r="B820" s="7"/>
      <c r="C820" s="1"/>
      <c r="D820" s="1"/>
      <c r="E820" s="1"/>
      <c r="F820" s="1"/>
      <c r="G820" s="1"/>
      <c r="H820" s="1"/>
      <c r="I820" s="1"/>
      <c r="J820" s="1"/>
      <c r="K820" s="1"/>
      <c r="L820" s="1"/>
      <c r="M820" s="1"/>
      <c r="N820" s="1"/>
      <c r="O820" s="1"/>
      <c r="P820" s="1"/>
      <c r="Q820" s="1"/>
    </row>
    <row r="821" spans="1:17" x14ac:dyDescent="0.25">
      <c r="A821" s="1"/>
      <c r="B821" s="7"/>
    </row>
    <row r="822" spans="1:17" x14ac:dyDescent="0.25">
      <c r="A822" s="1"/>
      <c r="B822" s="7"/>
    </row>
    <row r="823" spans="1:17" x14ac:dyDescent="0.25">
      <c r="A823" s="1"/>
      <c r="B823" s="7"/>
    </row>
    <row r="824" spans="1:17" x14ac:dyDescent="0.25">
      <c r="A824" s="1"/>
      <c r="B824" s="7"/>
      <c r="C824" s="1"/>
      <c r="D824" s="1"/>
      <c r="E824" s="1"/>
      <c r="F824" s="1"/>
      <c r="G824" s="1"/>
      <c r="H824" s="1"/>
      <c r="I824" s="1"/>
      <c r="J824" s="1"/>
      <c r="K824" s="1"/>
      <c r="L824" s="1"/>
      <c r="M824" s="1"/>
      <c r="N824" s="1"/>
      <c r="O824" s="1"/>
      <c r="P824" s="1"/>
      <c r="Q824" s="1"/>
    </row>
    <row r="825" spans="1:17" x14ac:dyDescent="0.25">
      <c r="A825" s="1"/>
      <c r="B825" s="7"/>
      <c r="C825" s="1"/>
      <c r="D825" s="1"/>
      <c r="E825" s="1"/>
      <c r="F825" s="1"/>
      <c r="G825" s="1"/>
      <c r="H825" s="1"/>
      <c r="I825" s="1"/>
      <c r="J825" s="1"/>
      <c r="K825" s="1"/>
      <c r="L825" s="1"/>
      <c r="M825" s="1"/>
      <c r="N825" s="1"/>
      <c r="O825" s="1"/>
      <c r="P825" s="1"/>
      <c r="Q825" s="1"/>
    </row>
    <row r="826" spans="1:17" x14ac:dyDescent="0.25">
      <c r="A826" s="1"/>
      <c r="B826" s="7"/>
    </row>
    <row r="827" spans="1:17" x14ac:dyDescent="0.25">
      <c r="A827" s="1"/>
      <c r="B827" s="7"/>
    </row>
    <row r="828" spans="1:17" x14ac:dyDescent="0.25">
      <c r="A828" s="1"/>
      <c r="B828" s="7"/>
    </row>
    <row r="829" spans="1:17" x14ac:dyDescent="0.25">
      <c r="A829" s="1"/>
      <c r="B829" s="7"/>
    </row>
    <row r="830" spans="1:17" x14ac:dyDescent="0.25">
      <c r="A830" s="1"/>
      <c r="B830" s="7"/>
      <c r="C830" s="1"/>
      <c r="D830" s="1"/>
      <c r="E830" s="1"/>
      <c r="F830" s="1"/>
      <c r="G830" s="1"/>
      <c r="H830" s="1"/>
      <c r="I830" s="1"/>
      <c r="J830" s="1"/>
      <c r="K830" s="1"/>
      <c r="L830" s="1"/>
      <c r="M830" s="1"/>
      <c r="N830" s="1"/>
      <c r="O830" s="1"/>
      <c r="P830" s="1"/>
      <c r="Q830" s="1"/>
    </row>
    <row r="831" spans="1:17" x14ac:dyDescent="0.25">
      <c r="A831" s="1"/>
      <c r="B831" s="7"/>
    </row>
    <row r="832" spans="1:17" x14ac:dyDescent="0.25">
      <c r="A832" s="1"/>
      <c r="B832" s="7"/>
    </row>
    <row r="833" spans="1:17" x14ac:dyDescent="0.25">
      <c r="A833" s="1"/>
      <c r="B833" s="7"/>
    </row>
    <row r="834" spans="1:17" x14ac:dyDescent="0.25">
      <c r="A834" s="1"/>
      <c r="B834" s="7"/>
    </row>
    <row r="835" spans="1:17" x14ac:dyDescent="0.25">
      <c r="A835" s="1"/>
      <c r="B835" s="7"/>
    </row>
    <row r="836" spans="1:17" x14ac:dyDescent="0.25">
      <c r="A836" s="1"/>
      <c r="B836" s="7"/>
    </row>
    <row r="837" spans="1:17" x14ac:dyDescent="0.25">
      <c r="A837" s="1"/>
      <c r="B837" s="7"/>
    </row>
    <row r="838" spans="1:17" x14ac:dyDescent="0.25">
      <c r="A838" s="1"/>
      <c r="B838" s="7"/>
    </row>
    <row r="839" spans="1:17" x14ac:dyDescent="0.25">
      <c r="A839" s="1"/>
      <c r="B839" s="7"/>
    </row>
    <row r="840" spans="1:17" x14ac:dyDescent="0.25">
      <c r="A840" s="1"/>
      <c r="B840" s="7"/>
    </row>
    <row r="841" spans="1:17" x14ac:dyDescent="0.25">
      <c r="A841" s="1"/>
      <c r="B841" s="7"/>
      <c r="C841" s="1"/>
      <c r="D841" s="1"/>
      <c r="E841" s="1"/>
      <c r="F841" s="1"/>
      <c r="G841" s="1"/>
      <c r="H841" s="1"/>
      <c r="I841" s="1"/>
      <c r="J841" s="1"/>
      <c r="K841" s="1"/>
      <c r="L841" s="1"/>
      <c r="M841" s="1"/>
      <c r="N841" s="1"/>
      <c r="O841" s="1"/>
      <c r="P841" s="1"/>
      <c r="Q841" s="1"/>
    </row>
    <row r="842" spans="1:17" x14ac:dyDescent="0.25">
      <c r="A842" s="1"/>
      <c r="B842" s="7"/>
      <c r="C842" s="1"/>
      <c r="D842" s="1"/>
      <c r="E842" s="1"/>
      <c r="F842" s="1"/>
      <c r="G842" s="1"/>
      <c r="H842" s="1"/>
      <c r="I842" s="1"/>
      <c r="J842" s="1"/>
      <c r="K842" s="1"/>
      <c r="L842" s="1"/>
      <c r="M842" s="1"/>
      <c r="N842" s="1"/>
      <c r="O842" s="1"/>
      <c r="P842" s="1"/>
      <c r="Q842" s="1"/>
    </row>
    <row r="843" spans="1:17" x14ac:dyDescent="0.25">
      <c r="A843" s="1"/>
      <c r="B843" s="7"/>
    </row>
    <row r="844" spans="1:17" x14ac:dyDescent="0.25">
      <c r="A844" s="1"/>
      <c r="B844" s="7"/>
      <c r="C844" s="1"/>
      <c r="D844" s="1"/>
      <c r="E844" s="1"/>
      <c r="F844" s="1"/>
      <c r="G844" s="1"/>
      <c r="H844" s="1"/>
      <c r="I844" s="1"/>
      <c r="J844" s="1"/>
      <c r="K844" s="1"/>
      <c r="L844" s="1"/>
      <c r="M844" s="1"/>
      <c r="N844" s="1"/>
      <c r="O844" s="1"/>
      <c r="P844" s="1"/>
      <c r="Q844" s="1"/>
    </row>
    <row r="845" spans="1:17" x14ac:dyDescent="0.25">
      <c r="A845" s="1"/>
      <c r="B845" s="7"/>
    </row>
    <row r="846" spans="1:17" x14ac:dyDescent="0.25">
      <c r="A846" s="1"/>
      <c r="B846" s="7"/>
    </row>
    <row r="847" spans="1:17" x14ac:dyDescent="0.25">
      <c r="A847" s="1"/>
      <c r="B847" s="7"/>
      <c r="C847" s="1"/>
      <c r="D847" s="1"/>
      <c r="E847" s="1"/>
      <c r="F847" s="1"/>
      <c r="G847" s="1"/>
      <c r="H847" s="1"/>
      <c r="I847" s="1"/>
      <c r="J847" s="1"/>
      <c r="K847" s="1"/>
      <c r="L847" s="1"/>
      <c r="M847" s="1"/>
      <c r="N847" s="1"/>
      <c r="O847" s="1"/>
      <c r="P847" s="1"/>
      <c r="Q847" s="1"/>
    </row>
    <row r="848" spans="1:17" x14ac:dyDescent="0.25">
      <c r="A848" s="1"/>
      <c r="B848" s="7"/>
    </row>
    <row r="849" spans="1:17" x14ac:dyDescent="0.25">
      <c r="A849" s="1"/>
      <c r="B849" s="7"/>
      <c r="C849" s="1"/>
      <c r="D849" s="1"/>
      <c r="E849" s="1"/>
      <c r="F849" s="1"/>
      <c r="G849" s="1"/>
      <c r="H849" s="1"/>
      <c r="I849" s="1"/>
      <c r="J849" s="1"/>
      <c r="K849" s="1"/>
      <c r="L849" s="1"/>
      <c r="M849" s="1"/>
      <c r="N849" s="1"/>
      <c r="O849" s="1"/>
      <c r="P849" s="1"/>
      <c r="Q849" s="1"/>
    </row>
    <row r="850" spans="1:17" x14ac:dyDescent="0.25">
      <c r="A850" s="1"/>
      <c r="B850" s="7"/>
    </row>
    <row r="851" spans="1:17" x14ac:dyDescent="0.25">
      <c r="A851" s="1"/>
      <c r="B851" s="7"/>
    </row>
    <row r="852" spans="1:17" x14ac:dyDescent="0.25">
      <c r="A852" s="1"/>
      <c r="B852" s="7"/>
    </row>
    <row r="853" spans="1:17" x14ac:dyDescent="0.25">
      <c r="A853" s="1"/>
      <c r="B853" s="7"/>
      <c r="E853" s="1"/>
      <c r="F853" s="1"/>
      <c r="G853" s="1"/>
      <c r="J853" s="1"/>
      <c r="K853" s="1"/>
      <c r="L853" s="1"/>
      <c r="O853" s="1"/>
      <c r="P853" s="1"/>
      <c r="Q853" s="1"/>
    </row>
    <row r="854" spans="1:17" x14ac:dyDescent="0.25">
      <c r="A854" s="1"/>
      <c r="B854" s="7"/>
    </row>
    <row r="855" spans="1:17" x14ac:dyDescent="0.25">
      <c r="A855" s="1"/>
      <c r="B855" s="7"/>
    </row>
    <row r="856" spans="1:17" x14ac:dyDescent="0.25">
      <c r="A856" s="1"/>
      <c r="B856" s="7"/>
    </row>
    <row r="857" spans="1:17" x14ac:dyDescent="0.25">
      <c r="A857" s="1"/>
      <c r="B857" s="7"/>
    </row>
    <row r="858" spans="1:17" x14ac:dyDescent="0.25">
      <c r="A858" s="1"/>
      <c r="B858" s="7"/>
      <c r="C858" s="1"/>
      <c r="D858" s="1"/>
      <c r="E858" s="1"/>
      <c r="F858" s="1"/>
      <c r="G858" s="1"/>
      <c r="H858" s="1"/>
      <c r="I858" s="1"/>
      <c r="J858" s="1"/>
      <c r="K858" s="1"/>
      <c r="L858" s="1"/>
      <c r="M858" s="1"/>
      <c r="N858" s="1"/>
      <c r="O858" s="1"/>
      <c r="P858" s="1"/>
      <c r="Q858" s="1"/>
    </row>
    <row r="859" spans="1:17" x14ac:dyDescent="0.25">
      <c r="A859" s="1"/>
      <c r="B859" s="7"/>
    </row>
    <row r="860" spans="1:17" x14ac:dyDescent="0.25">
      <c r="A860" s="1"/>
      <c r="B860" s="7"/>
    </row>
    <row r="861" spans="1:17" x14ac:dyDescent="0.25">
      <c r="A861" s="1"/>
      <c r="B861" s="7"/>
    </row>
    <row r="862" spans="1:17" x14ac:dyDescent="0.25">
      <c r="A862" s="1"/>
      <c r="B862" s="7"/>
    </row>
    <row r="863" spans="1:17" x14ac:dyDescent="0.25">
      <c r="A863" s="1"/>
      <c r="B863" s="7"/>
    </row>
    <row r="864" spans="1:17" x14ac:dyDescent="0.25">
      <c r="A864" s="1"/>
      <c r="B864" s="7"/>
      <c r="C864" s="1"/>
      <c r="D864" s="1"/>
      <c r="E864" s="1"/>
      <c r="F864" s="1"/>
      <c r="G864" s="1"/>
      <c r="H864" s="1"/>
      <c r="I864" s="1"/>
      <c r="J864" s="1"/>
      <c r="K864" s="1"/>
      <c r="L864" s="1"/>
      <c r="M864" s="1"/>
      <c r="N864" s="1"/>
      <c r="O864" s="1"/>
      <c r="P864" s="1"/>
      <c r="Q864" s="1"/>
    </row>
    <row r="865" spans="1:17" x14ac:dyDescent="0.25">
      <c r="A865" s="1"/>
      <c r="B865" s="7"/>
    </row>
    <row r="866" spans="1:17" x14ac:dyDescent="0.25">
      <c r="A866" s="1"/>
      <c r="B866" s="7"/>
    </row>
    <row r="867" spans="1:17" x14ac:dyDescent="0.25">
      <c r="A867" s="1"/>
      <c r="B867" s="7"/>
    </row>
    <row r="868" spans="1:17" x14ac:dyDescent="0.25">
      <c r="A868" s="1"/>
      <c r="B868" s="7"/>
    </row>
    <row r="869" spans="1:17" x14ac:dyDescent="0.25">
      <c r="A869" s="1"/>
      <c r="B869" s="7"/>
    </row>
    <row r="870" spans="1:17" x14ac:dyDescent="0.25">
      <c r="A870" s="1"/>
      <c r="B870" s="7"/>
    </row>
    <row r="871" spans="1:17" x14ac:dyDescent="0.25">
      <c r="A871" s="1"/>
      <c r="B871" s="7"/>
    </row>
    <row r="872" spans="1:17" x14ac:dyDescent="0.25">
      <c r="A872" s="1"/>
      <c r="B872" s="7"/>
    </row>
    <row r="873" spans="1:17" x14ac:dyDescent="0.25">
      <c r="A873" s="1"/>
      <c r="B873" s="7"/>
    </row>
    <row r="874" spans="1:17" x14ac:dyDescent="0.25">
      <c r="A874" s="1"/>
      <c r="B874" s="7"/>
    </row>
    <row r="875" spans="1:17" x14ac:dyDescent="0.25">
      <c r="A875" s="1"/>
      <c r="B875" s="7"/>
    </row>
    <row r="876" spans="1:17" x14ac:dyDescent="0.25">
      <c r="A876" s="1"/>
      <c r="B876" s="7"/>
    </row>
    <row r="877" spans="1:17" x14ac:dyDescent="0.25">
      <c r="A877" s="1"/>
      <c r="B877" s="7"/>
    </row>
    <row r="878" spans="1:17" x14ac:dyDescent="0.25">
      <c r="A878" s="1"/>
      <c r="B878" s="7"/>
    </row>
    <row r="879" spans="1:17" x14ac:dyDescent="0.25">
      <c r="A879" s="1"/>
      <c r="B879" s="7"/>
      <c r="C879" s="1"/>
      <c r="D879" s="1"/>
      <c r="E879" s="1"/>
      <c r="F879" s="1"/>
      <c r="G879" s="1"/>
      <c r="H879" s="1"/>
      <c r="I879" s="1"/>
      <c r="J879" s="1"/>
      <c r="K879" s="1"/>
      <c r="L879" s="1"/>
      <c r="M879" s="1"/>
      <c r="N879" s="1"/>
      <c r="O879" s="1"/>
      <c r="P879" s="1"/>
      <c r="Q879" s="1"/>
    </row>
    <row r="880" spans="1:17" x14ac:dyDescent="0.25">
      <c r="A880" s="1"/>
      <c r="B880" s="7"/>
      <c r="C880" s="1"/>
      <c r="D880" s="1"/>
      <c r="E880" s="1"/>
      <c r="F880" s="1"/>
      <c r="G880" s="1"/>
      <c r="H880" s="1"/>
      <c r="I880" s="1"/>
      <c r="J880" s="1"/>
      <c r="K880" s="1"/>
      <c r="L880" s="1"/>
      <c r="M880" s="1"/>
      <c r="N880" s="1"/>
      <c r="O880" s="1"/>
      <c r="P880" s="1"/>
      <c r="Q880" s="1"/>
    </row>
    <row r="881" spans="1:17" x14ac:dyDescent="0.25">
      <c r="A881" s="1"/>
      <c r="B881" s="7"/>
    </row>
    <row r="882" spans="1:17" x14ac:dyDescent="0.25">
      <c r="A882" s="1"/>
      <c r="B882" s="7"/>
    </row>
    <row r="883" spans="1:17" x14ac:dyDescent="0.25">
      <c r="A883" s="1"/>
      <c r="B883" s="7"/>
    </row>
    <row r="884" spans="1:17" x14ac:dyDescent="0.25">
      <c r="A884" s="1"/>
      <c r="B884" s="7"/>
    </row>
    <row r="885" spans="1:17" x14ac:dyDescent="0.25">
      <c r="A885" s="1"/>
      <c r="B885" s="7"/>
    </row>
    <row r="886" spans="1:17" x14ac:dyDescent="0.25">
      <c r="A886" s="1"/>
      <c r="B886" s="7"/>
    </row>
    <row r="887" spans="1:17" x14ac:dyDescent="0.25">
      <c r="A887" s="1"/>
      <c r="B887" s="7"/>
    </row>
    <row r="888" spans="1:17" x14ac:dyDescent="0.25">
      <c r="A888" s="1"/>
      <c r="B888" s="7"/>
    </row>
    <row r="889" spans="1:17" x14ac:dyDescent="0.25">
      <c r="A889" s="1"/>
      <c r="B889" s="7"/>
    </row>
    <row r="890" spans="1:17" x14ac:dyDescent="0.25">
      <c r="A890" s="1"/>
      <c r="B890" s="7"/>
    </row>
    <row r="891" spans="1:17" x14ac:dyDescent="0.25">
      <c r="A891" s="1"/>
      <c r="B891" s="7"/>
    </row>
    <row r="892" spans="1:17" x14ac:dyDescent="0.25">
      <c r="A892" s="1"/>
      <c r="B892" s="7"/>
    </row>
    <row r="893" spans="1:17" x14ac:dyDescent="0.25">
      <c r="A893" s="1"/>
      <c r="B893" s="7"/>
    </row>
    <row r="894" spans="1:17" x14ac:dyDescent="0.25">
      <c r="A894" s="1"/>
      <c r="B894" s="7"/>
    </row>
    <row r="895" spans="1:17" x14ac:dyDescent="0.25">
      <c r="A895" s="1"/>
      <c r="B895" s="7"/>
    </row>
    <row r="896" spans="1:17" x14ac:dyDescent="0.25">
      <c r="A896" s="1"/>
      <c r="B896" s="7"/>
      <c r="C896" s="1"/>
      <c r="D896" s="1"/>
      <c r="E896" s="1"/>
      <c r="F896" s="1"/>
      <c r="G896" s="1"/>
      <c r="H896" s="1"/>
      <c r="I896" s="1"/>
      <c r="J896" s="1"/>
      <c r="K896" s="1"/>
      <c r="L896" s="1"/>
      <c r="M896" s="1"/>
      <c r="N896" s="1"/>
      <c r="O896" s="1"/>
      <c r="P896" s="1"/>
      <c r="Q896" s="1"/>
    </row>
    <row r="897" spans="1:17" x14ac:dyDescent="0.25">
      <c r="A897" s="1"/>
      <c r="B897" s="7"/>
      <c r="C897" s="1"/>
      <c r="D897" s="1"/>
      <c r="E897" s="1"/>
      <c r="F897" s="1"/>
      <c r="G897" s="1"/>
      <c r="H897" s="1"/>
      <c r="I897" s="1"/>
      <c r="J897" s="1"/>
      <c r="K897" s="1"/>
      <c r="L897" s="1"/>
      <c r="M897" s="1"/>
      <c r="N897" s="1"/>
      <c r="O897" s="1"/>
      <c r="P897" s="1"/>
      <c r="Q897" s="1"/>
    </row>
    <row r="898" spans="1:17" x14ac:dyDescent="0.25">
      <c r="A898" s="1"/>
      <c r="B898" s="7"/>
    </row>
    <row r="899" spans="1:17" x14ac:dyDescent="0.25">
      <c r="A899" s="1"/>
      <c r="B899" s="7"/>
    </row>
    <row r="900" spans="1:17" x14ac:dyDescent="0.25">
      <c r="A900" s="1"/>
      <c r="B900" s="7"/>
    </row>
    <row r="901" spans="1:17" x14ac:dyDescent="0.25">
      <c r="A901" s="1"/>
      <c r="B901" s="7"/>
    </row>
    <row r="902" spans="1:17" x14ac:dyDescent="0.25">
      <c r="A902" s="1"/>
      <c r="B902" s="7"/>
      <c r="C902" s="1"/>
      <c r="D902" s="1"/>
      <c r="E902" s="1"/>
      <c r="F902" s="1"/>
      <c r="G902" s="1"/>
      <c r="H902" s="1"/>
      <c r="I902" s="1"/>
      <c r="J902" s="1"/>
      <c r="K902" s="1"/>
      <c r="L902" s="1"/>
      <c r="M902" s="1"/>
      <c r="N902" s="1"/>
      <c r="O902" s="1"/>
      <c r="P902" s="1"/>
      <c r="Q902" s="1"/>
    </row>
    <row r="903" spans="1:17" x14ac:dyDescent="0.25">
      <c r="A903" s="1"/>
      <c r="B903" s="7"/>
    </row>
    <row r="904" spans="1:17" x14ac:dyDescent="0.25">
      <c r="A904" s="1"/>
      <c r="B904" s="7"/>
      <c r="C904" s="1"/>
      <c r="D904" s="1"/>
      <c r="E904" s="1"/>
      <c r="F904" s="1"/>
      <c r="G904" s="1"/>
      <c r="H904" s="1"/>
      <c r="I904" s="1"/>
      <c r="J904" s="1"/>
      <c r="K904" s="1"/>
      <c r="L904" s="1"/>
      <c r="M904" s="1"/>
      <c r="N904" s="1"/>
      <c r="O904" s="1"/>
      <c r="P904" s="1"/>
      <c r="Q904" s="1"/>
    </row>
    <row r="905" spans="1:17" x14ac:dyDescent="0.25">
      <c r="A905" s="1"/>
      <c r="B905" s="7"/>
      <c r="C905" s="1"/>
      <c r="D905" s="1"/>
      <c r="E905" s="1"/>
      <c r="F905" s="1"/>
      <c r="G905" s="1"/>
      <c r="H905" s="1"/>
      <c r="I905" s="1"/>
      <c r="J905" s="1"/>
      <c r="K905" s="1"/>
      <c r="L905" s="1"/>
      <c r="M905" s="1"/>
      <c r="N905" s="1"/>
      <c r="O905" s="1"/>
      <c r="P905" s="1"/>
      <c r="Q905" s="1"/>
    </row>
    <row r="906" spans="1:17" x14ac:dyDescent="0.25">
      <c r="A906" s="1"/>
      <c r="B906" s="7"/>
      <c r="C906" s="1"/>
      <c r="D906" s="1"/>
      <c r="E906" s="1"/>
      <c r="F906" s="1"/>
      <c r="G906" s="1"/>
      <c r="H906" s="1"/>
      <c r="I906" s="1"/>
      <c r="J906" s="1"/>
      <c r="K906" s="1"/>
      <c r="L906" s="1"/>
      <c r="M906" s="1"/>
      <c r="N906" s="1"/>
      <c r="O906" s="1"/>
      <c r="P906" s="1"/>
      <c r="Q906" s="1"/>
    </row>
    <row r="907" spans="1:17" x14ac:dyDescent="0.25">
      <c r="A907" s="1"/>
      <c r="B907" s="7"/>
      <c r="C907" s="1"/>
      <c r="D907" s="1"/>
      <c r="E907" s="1"/>
      <c r="F907" s="1"/>
      <c r="G907" s="1"/>
      <c r="H907" s="1"/>
      <c r="I907" s="1"/>
      <c r="J907" s="1"/>
      <c r="K907" s="1"/>
      <c r="L907" s="1"/>
      <c r="M907" s="1"/>
      <c r="N907" s="1"/>
      <c r="O907" s="1"/>
      <c r="P907" s="1"/>
      <c r="Q907" s="1"/>
    </row>
    <row r="908" spans="1:17" x14ac:dyDescent="0.25">
      <c r="A908" s="1"/>
      <c r="B908" s="7"/>
      <c r="C908" s="1"/>
      <c r="D908" s="1"/>
      <c r="E908" s="1"/>
      <c r="F908" s="1"/>
      <c r="G908" s="1"/>
      <c r="H908" s="1"/>
      <c r="I908" s="1"/>
      <c r="J908" s="1"/>
      <c r="K908" s="1"/>
      <c r="L908" s="1"/>
      <c r="M908" s="1"/>
      <c r="N908" s="1"/>
      <c r="O908" s="1"/>
      <c r="P908" s="1"/>
      <c r="Q908" s="1"/>
    </row>
    <row r="909" spans="1:17" x14ac:dyDescent="0.25">
      <c r="A909" s="1"/>
      <c r="B909" s="7"/>
      <c r="C909" s="1"/>
      <c r="D909" s="1"/>
      <c r="E909" s="1"/>
      <c r="F909" s="1"/>
      <c r="G909" s="1"/>
      <c r="H909" s="1"/>
      <c r="I909" s="1"/>
      <c r="J909" s="1"/>
      <c r="K909" s="1"/>
      <c r="L909" s="1"/>
      <c r="M909" s="1"/>
      <c r="N909" s="1"/>
      <c r="O909" s="1"/>
      <c r="P909" s="1"/>
      <c r="Q909" s="1"/>
    </row>
    <row r="910" spans="1:17" x14ac:dyDescent="0.25">
      <c r="A910" s="1"/>
      <c r="B910" s="7"/>
      <c r="C910" s="1"/>
      <c r="D910" s="1"/>
      <c r="E910" s="1"/>
      <c r="F910" s="1"/>
      <c r="G910" s="1"/>
      <c r="H910" s="1"/>
      <c r="I910" s="1"/>
      <c r="J910" s="1"/>
      <c r="K910" s="1"/>
      <c r="L910" s="1"/>
      <c r="M910" s="1"/>
      <c r="N910" s="1"/>
      <c r="O910" s="1"/>
      <c r="P910" s="1"/>
      <c r="Q910" s="1"/>
    </row>
    <row r="911" spans="1:17" x14ac:dyDescent="0.25">
      <c r="A911" s="1"/>
      <c r="B911" s="7"/>
      <c r="C911" s="1"/>
      <c r="D911" s="1"/>
      <c r="E911" s="1"/>
      <c r="F911" s="1"/>
      <c r="G911" s="1"/>
      <c r="H911" s="1"/>
      <c r="I911" s="1"/>
      <c r="J911" s="1"/>
      <c r="K911" s="1"/>
      <c r="L911" s="1"/>
      <c r="M911" s="1"/>
      <c r="N911" s="1"/>
      <c r="O911" s="1"/>
      <c r="P911" s="1"/>
      <c r="Q911" s="1"/>
    </row>
    <row r="912" spans="1:17" x14ac:dyDescent="0.25">
      <c r="A912" s="1"/>
      <c r="B912" s="7"/>
    </row>
    <row r="913" spans="1:17" x14ac:dyDescent="0.25">
      <c r="A913" s="1"/>
      <c r="B913" s="7"/>
      <c r="C913" s="1"/>
      <c r="D913" s="1"/>
      <c r="E913" s="1"/>
      <c r="F913" s="1"/>
      <c r="G913" s="1"/>
      <c r="H913" s="1"/>
      <c r="I913" s="1"/>
      <c r="J913" s="1"/>
      <c r="K913" s="1"/>
      <c r="L913" s="1"/>
      <c r="M913" s="1"/>
      <c r="N913" s="1"/>
      <c r="O913" s="1"/>
      <c r="P913" s="1"/>
      <c r="Q913" s="1"/>
    </row>
    <row r="914" spans="1:17" x14ac:dyDescent="0.25">
      <c r="A914" s="1"/>
      <c r="B914" s="7"/>
      <c r="C914" s="1"/>
      <c r="D914" s="1"/>
      <c r="E914" s="1"/>
      <c r="F914" s="1"/>
      <c r="G914" s="1"/>
      <c r="H914" s="1"/>
      <c r="I914" s="1"/>
      <c r="J914" s="1"/>
      <c r="K914" s="1"/>
      <c r="L914" s="1"/>
      <c r="M914" s="1"/>
      <c r="N914" s="1"/>
      <c r="O914" s="1"/>
      <c r="P914" s="1"/>
      <c r="Q914" s="1"/>
    </row>
    <row r="915" spans="1:17" x14ac:dyDescent="0.25">
      <c r="A915" s="1"/>
      <c r="B915" s="7"/>
      <c r="C915" s="1"/>
      <c r="D915" s="1"/>
      <c r="E915" s="1"/>
      <c r="F915" s="1"/>
      <c r="G915" s="1"/>
      <c r="H915" s="1"/>
      <c r="I915" s="1"/>
      <c r="J915" s="1"/>
      <c r="K915" s="1"/>
      <c r="L915" s="1"/>
      <c r="M915" s="1"/>
      <c r="N915" s="1"/>
      <c r="O915" s="1"/>
      <c r="P915" s="1"/>
      <c r="Q915" s="1"/>
    </row>
    <row r="916" spans="1:17" x14ac:dyDescent="0.25">
      <c r="A916" s="1"/>
      <c r="B916" s="7"/>
      <c r="C916" s="1"/>
      <c r="D916" s="1"/>
      <c r="E916" s="1"/>
      <c r="F916" s="1"/>
      <c r="G916" s="1"/>
      <c r="H916" s="1"/>
      <c r="I916" s="1"/>
      <c r="J916" s="1"/>
      <c r="K916" s="1"/>
      <c r="L916" s="1"/>
      <c r="M916" s="1"/>
      <c r="N916" s="1"/>
      <c r="O916" s="1"/>
      <c r="P916" s="1"/>
      <c r="Q916" s="1"/>
    </row>
    <row r="917" spans="1:17" x14ac:dyDescent="0.25">
      <c r="A917" s="1"/>
      <c r="B917" s="7"/>
      <c r="C917" s="1"/>
      <c r="D917" s="1"/>
      <c r="E917" s="1"/>
      <c r="F917" s="1"/>
      <c r="G917" s="1"/>
      <c r="H917" s="1"/>
      <c r="I917" s="1"/>
      <c r="J917" s="1"/>
      <c r="K917" s="1"/>
      <c r="L917" s="1"/>
      <c r="M917" s="1"/>
      <c r="N917" s="1"/>
      <c r="O917" s="1"/>
      <c r="P917" s="1"/>
      <c r="Q917" s="1"/>
    </row>
    <row r="918" spans="1:17" x14ac:dyDescent="0.25">
      <c r="A918" s="1"/>
      <c r="B918" s="7"/>
      <c r="C918" s="1"/>
      <c r="D918" s="1"/>
      <c r="E918" s="1"/>
      <c r="F918" s="1"/>
      <c r="G918" s="1"/>
      <c r="H918" s="1"/>
      <c r="I918" s="1"/>
      <c r="J918" s="1"/>
      <c r="K918" s="1"/>
      <c r="L918" s="1"/>
      <c r="M918" s="1"/>
      <c r="N918" s="1"/>
      <c r="O918" s="1"/>
      <c r="P918" s="1"/>
      <c r="Q918" s="1"/>
    </row>
    <row r="919" spans="1:17" x14ac:dyDescent="0.25">
      <c r="A919" s="1"/>
      <c r="B919" s="7"/>
      <c r="C919" s="1"/>
      <c r="D919" s="1"/>
      <c r="E919" s="1"/>
      <c r="F919" s="1"/>
      <c r="G919" s="1"/>
      <c r="H919" s="1"/>
      <c r="I919" s="1"/>
      <c r="J919" s="1"/>
      <c r="K919" s="1"/>
      <c r="L919" s="1"/>
      <c r="M919" s="1"/>
      <c r="N919" s="1"/>
      <c r="O919" s="1"/>
      <c r="P919" s="1"/>
      <c r="Q919" s="1"/>
    </row>
    <row r="920" spans="1:17" x14ac:dyDescent="0.25">
      <c r="A920" s="1"/>
      <c r="B920" s="7"/>
      <c r="C920" s="1"/>
      <c r="D920" s="1"/>
      <c r="E920" s="1"/>
      <c r="F920" s="1"/>
      <c r="G920" s="1"/>
      <c r="H920" s="1"/>
      <c r="I920" s="1"/>
      <c r="J920" s="1"/>
      <c r="K920" s="1"/>
      <c r="L920" s="1"/>
      <c r="M920" s="1"/>
      <c r="N920" s="1"/>
      <c r="O920" s="1"/>
      <c r="P920" s="1"/>
      <c r="Q920" s="1"/>
    </row>
    <row r="921" spans="1:17" x14ac:dyDescent="0.25">
      <c r="A921" s="1"/>
      <c r="B921" s="7"/>
      <c r="C921" s="1"/>
      <c r="D921" s="1"/>
      <c r="E921" s="1"/>
      <c r="F921" s="1"/>
      <c r="G921" s="1"/>
      <c r="H921" s="1"/>
      <c r="I921" s="1"/>
      <c r="J921" s="1"/>
      <c r="K921" s="1"/>
      <c r="L921" s="1"/>
      <c r="M921" s="1"/>
      <c r="N921" s="1"/>
      <c r="O921" s="1"/>
      <c r="P921" s="1"/>
      <c r="Q921" s="1"/>
    </row>
    <row r="922" spans="1:17" x14ac:dyDescent="0.25">
      <c r="A922" s="1"/>
      <c r="B922" s="7"/>
      <c r="C922" s="1"/>
      <c r="D922" s="1"/>
      <c r="E922" s="1"/>
      <c r="F922" s="1"/>
      <c r="G922" s="1"/>
      <c r="H922" s="1"/>
      <c r="I922" s="1"/>
      <c r="J922" s="1"/>
      <c r="K922" s="1"/>
      <c r="L922" s="1"/>
      <c r="M922" s="1"/>
      <c r="N922" s="1"/>
      <c r="O922" s="1"/>
      <c r="P922" s="1"/>
      <c r="Q922" s="1"/>
    </row>
    <row r="923" spans="1:17" x14ac:dyDescent="0.25">
      <c r="A923" s="1"/>
      <c r="B923" s="7"/>
      <c r="C923" s="1"/>
      <c r="D923" s="1"/>
      <c r="E923" s="1"/>
      <c r="F923" s="1"/>
      <c r="G923" s="1"/>
      <c r="H923" s="1"/>
      <c r="I923" s="1"/>
      <c r="J923" s="1"/>
      <c r="K923" s="1"/>
      <c r="L923" s="1"/>
      <c r="M923" s="1"/>
      <c r="N923" s="1"/>
      <c r="O923" s="1"/>
      <c r="P923" s="1"/>
      <c r="Q923" s="1"/>
    </row>
    <row r="924" spans="1:17" x14ac:dyDescent="0.25">
      <c r="A924" s="1"/>
      <c r="B924" s="7"/>
    </row>
    <row r="925" spans="1:17" x14ac:dyDescent="0.25">
      <c r="A925" s="1"/>
      <c r="B925" s="7"/>
      <c r="C925" s="1"/>
      <c r="D925" s="1"/>
      <c r="E925" s="1"/>
      <c r="F925" s="1"/>
      <c r="G925" s="1"/>
      <c r="H925" s="1"/>
      <c r="I925" s="1"/>
      <c r="J925" s="1"/>
      <c r="K925" s="1"/>
      <c r="L925" s="1"/>
      <c r="M925" s="1"/>
      <c r="N925" s="1"/>
      <c r="O925" s="1"/>
      <c r="P925" s="1"/>
      <c r="Q925" s="1"/>
    </row>
    <row r="926" spans="1:17" x14ac:dyDescent="0.25">
      <c r="A926" s="1"/>
      <c r="B926" s="7"/>
    </row>
    <row r="927" spans="1:17" x14ac:dyDescent="0.25">
      <c r="A927" s="1"/>
      <c r="B927" s="7"/>
      <c r="C927" s="1"/>
      <c r="D927" s="1"/>
      <c r="E927" s="1"/>
      <c r="F927" s="1"/>
      <c r="G927" s="1"/>
      <c r="H927" s="1"/>
      <c r="I927" s="1"/>
      <c r="J927" s="1"/>
      <c r="K927" s="1"/>
      <c r="L927" s="1"/>
      <c r="M927" s="1"/>
      <c r="N927" s="1"/>
      <c r="O927" s="1"/>
      <c r="P927" s="1"/>
      <c r="Q927" s="1"/>
    </row>
    <row r="928" spans="1:17" x14ac:dyDescent="0.25">
      <c r="A928" s="1"/>
      <c r="B928" s="7"/>
    </row>
    <row r="929" spans="1:17" x14ac:dyDescent="0.25">
      <c r="A929" s="1"/>
      <c r="B929" s="7"/>
      <c r="C929" s="1"/>
      <c r="D929" s="1"/>
      <c r="E929" s="1"/>
      <c r="F929" s="1"/>
      <c r="G929" s="1"/>
      <c r="H929" s="1"/>
      <c r="I929" s="1"/>
      <c r="J929" s="1"/>
      <c r="K929" s="1"/>
      <c r="L929" s="1"/>
      <c r="M929" s="1"/>
      <c r="N929" s="1"/>
      <c r="O929" s="1"/>
      <c r="P929" s="1"/>
      <c r="Q929" s="1"/>
    </row>
    <row r="930" spans="1:17" x14ac:dyDescent="0.25">
      <c r="A930" s="1"/>
      <c r="B930" s="7"/>
    </row>
    <row r="931" spans="1:17" x14ac:dyDescent="0.25">
      <c r="A931" s="1"/>
      <c r="B931" s="7"/>
      <c r="C931" s="1"/>
      <c r="D931" s="1"/>
      <c r="E931" s="1"/>
      <c r="F931" s="1"/>
      <c r="G931" s="1"/>
      <c r="H931" s="1"/>
      <c r="I931" s="1"/>
      <c r="J931" s="1"/>
      <c r="K931" s="1"/>
      <c r="L931" s="1"/>
      <c r="M931" s="1"/>
      <c r="N931" s="1"/>
      <c r="O931" s="1"/>
      <c r="P931" s="1"/>
      <c r="Q931" s="1"/>
    </row>
    <row r="932" spans="1:17" x14ac:dyDescent="0.25">
      <c r="A932" s="1"/>
      <c r="B932" s="7"/>
    </row>
    <row r="933" spans="1:17" x14ac:dyDescent="0.25">
      <c r="A933" s="1"/>
      <c r="B933" s="7"/>
    </row>
    <row r="934" spans="1:17" x14ac:dyDescent="0.25">
      <c r="A934" s="1"/>
      <c r="B934" s="7"/>
      <c r="C934" s="1"/>
      <c r="D934" s="1"/>
      <c r="E934" s="1"/>
      <c r="F934" s="1"/>
      <c r="G934" s="1"/>
      <c r="H934" s="1"/>
      <c r="I934" s="1"/>
      <c r="J934" s="1"/>
      <c r="K934" s="1"/>
      <c r="L934" s="1"/>
      <c r="M934" s="1"/>
      <c r="N934" s="1"/>
      <c r="O934" s="1"/>
      <c r="P934" s="1"/>
      <c r="Q934" s="1"/>
    </row>
    <row r="935" spans="1:17" x14ac:dyDescent="0.25">
      <c r="A935" s="1"/>
      <c r="B935" s="7"/>
      <c r="C935" s="1"/>
      <c r="D935" s="1"/>
      <c r="E935" s="1"/>
      <c r="F935" s="1"/>
      <c r="G935" s="1"/>
      <c r="H935" s="1"/>
      <c r="I935" s="1"/>
      <c r="J935" s="1"/>
      <c r="K935" s="1"/>
      <c r="L935" s="1"/>
      <c r="M935" s="1"/>
      <c r="N935" s="1"/>
      <c r="O935" s="1"/>
      <c r="P935" s="1"/>
      <c r="Q935" s="1"/>
    </row>
    <row r="936" spans="1:17" x14ac:dyDescent="0.25">
      <c r="A936" s="1"/>
      <c r="B936" s="7"/>
      <c r="C936" s="1"/>
      <c r="D936" s="1"/>
      <c r="E936" s="1"/>
      <c r="F936" s="1"/>
      <c r="G936" s="1"/>
      <c r="H936" s="1"/>
      <c r="I936" s="1"/>
      <c r="J936" s="1"/>
      <c r="K936" s="1"/>
      <c r="L936" s="1"/>
      <c r="M936" s="1"/>
      <c r="N936" s="1"/>
      <c r="O936" s="1"/>
      <c r="P936" s="1"/>
      <c r="Q936" s="1"/>
    </row>
    <row r="937" spans="1:17" x14ac:dyDescent="0.25">
      <c r="A937" s="1"/>
      <c r="B937" s="7"/>
      <c r="C937" s="1"/>
      <c r="D937" s="1"/>
      <c r="E937" s="1"/>
      <c r="F937" s="1"/>
      <c r="G937" s="1"/>
      <c r="H937" s="1"/>
      <c r="I937" s="1"/>
      <c r="J937" s="1"/>
      <c r="K937" s="1"/>
      <c r="L937" s="1"/>
      <c r="M937" s="1"/>
      <c r="N937" s="1"/>
      <c r="O937" s="1"/>
      <c r="P937" s="1"/>
      <c r="Q937" s="1"/>
    </row>
    <row r="938" spans="1:17" x14ac:dyDescent="0.25">
      <c r="A938" s="1"/>
      <c r="B938" s="7"/>
      <c r="C938" s="1"/>
      <c r="D938" s="1"/>
      <c r="E938" s="1"/>
      <c r="F938" s="1"/>
      <c r="G938" s="1"/>
      <c r="H938" s="1"/>
      <c r="I938" s="1"/>
      <c r="J938" s="1"/>
      <c r="K938" s="1"/>
      <c r="L938" s="1"/>
      <c r="M938" s="1"/>
      <c r="N938" s="1"/>
      <c r="O938" s="1"/>
      <c r="P938" s="1"/>
      <c r="Q938" s="1"/>
    </row>
    <row r="939" spans="1:17" x14ac:dyDescent="0.25">
      <c r="A939" s="1"/>
      <c r="B939" s="7"/>
      <c r="C939" s="1"/>
      <c r="D939" s="1"/>
      <c r="E939" s="1"/>
      <c r="F939" s="1"/>
      <c r="G939" s="1"/>
      <c r="H939" s="1"/>
      <c r="I939" s="1"/>
      <c r="J939" s="1"/>
      <c r="K939" s="1"/>
      <c r="L939" s="1"/>
      <c r="M939" s="1"/>
      <c r="N939" s="1"/>
      <c r="O939" s="1"/>
      <c r="P939" s="1"/>
      <c r="Q939" s="1"/>
    </row>
    <row r="940" spans="1:17" x14ac:dyDescent="0.25">
      <c r="A940" s="1"/>
      <c r="B940" s="7"/>
      <c r="C940" s="1"/>
      <c r="D940" s="1"/>
      <c r="E940" s="1"/>
      <c r="F940" s="1"/>
      <c r="G940" s="1"/>
      <c r="H940" s="1"/>
      <c r="I940" s="1"/>
      <c r="J940" s="1"/>
      <c r="K940" s="1"/>
      <c r="L940" s="1"/>
      <c r="M940" s="1"/>
      <c r="N940" s="1"/>
      <c r="O940" s="1"/>
      <c r="P940" s="1"/>
      <c r="Q940" s="1"/>
    </row>
    <row r="941" spans="1:17" x14ac:dyDescent="0.25">
      <c r="A941" s="1"/>
      <c r="B941" s="7"/>
      <c r="C941" s="1"/>
      <c r="D941" s="1"/>
      <c r="E941" s="1"/>
      <c r="F941" s="1"/>
      <c r="G941" s="1"/>
      <c r="H941" s="1"/>
      <c r="I941" s="1"/>
      <c r="J941" s="1"/>
      <c r="K941" s="1"/>
      <c r="L941" s="1"/>
      <c r="M941" s="1"/>
      <c r="N941" s="1"/>
      <c r="O941" s="1"/>
      <c r="P941" s="1"/>
      <c r="Q941" s="1"/>
    </row>
    <row r="942" spans="1:17" x14ac:dyDescent="0.25">
      <c r="A942" s="1"/>
      <c r="B942" s="7"/>
      <c r="C942" s="1"/>
      <c r="D942" s="1"/>
      <c r="E942" s="1"/>
      <c r="F942" s="1"/>
      <c r="G942" s="1"/>
      <c r="H942" s="1"/>
      <c r="I942" s="1"/>
      <c r="J942" s="1"/>
      <c r="K942" s="1"/>
      <c r="L942" s="1"/>
      <c r="M942" s="1"/>
      <c r="N942" s="1"/>
      <c r="O942" s="1"/>
      <c r="P942" s="1"/>
      <c r="Q942" s="1"/>
    </row>
    <row r="943" spans="1:17" x14ac:dyDescent="0.25">
      <c r="A943" s="1"/>
      <c r="B943" s="7"/>
      <c r="C943" s="1"/>
      <c r="D943" s="1"/>
      <c r="E943" s="1"/>
      <c r="F943" s="1"/>
      <c r="G943" s="1"/>
      <c r="H943" s="1"/>
      <c r="I943" s="1"/>
      <c r="J943" s="1"/>
      <c r="K943" s="1"/>
      <c r="L943" s="1"/>
      <c r="M943" s="1"/>
      <c r="N943" s="1"/>
      <c r="O943" s="1"/>
      <c r="P943" s="1"/>
      <c r="Q943" s="1"/>
    </row>
    <row r="944" spans="1:17" x14ac:dyDescent="0.25">
      <c r="A944" s="1"/>
      <c r="B944" s="7"/>
      <c r="C944" s="1"/>
      <c r="D944" s="1"/>
      <c r="E944" s="1"/>
      <c r="F944" s="1"/>
      <c r="G944" s="1"/>
      <c r="H944" s="1"/>
      <c r="I944" s="1"/>
      <c r="J944" s="1"/>
      <c r="K944" s="1"/>
      <c r="L944" s="1"/>
      <c r="M944" s="1"/>
      <c r="N944" s="1"/>
      <c r="O944" s="1"/>
      <c r="P944" s="1"/>
      <c r="Q944" s="1"/>
    </row>
    <row r="945" spans="1:17" x14ac:dyDescent="0.25">
      <c r="A945" s="1"/>
      <c r="B945" s="7"/>
    </row>
    <row r="946" spans="1:17" x14ac:dyDescent="0.25">
      <c r="A946" s="1"/>
      <c r="B946" s="7"/>
      <c r="C946" s="1"/>
      <c r="D946" s="1"/>
      <c r="E946" s="1"/>
      <c r="F946" s="1"/>
      <c r="G946" s="1"/>
      <c r="H946" s="1"/>
      <c r="I946" s="1"/>
      <c r="J946" s="1"/>
      <c r="K946" s="1"/>
      <c r="L946" s="1"/>
      <c r="M946" s="1"/>
      <c r="N946" s="1"/>
      <c r="O946" s="1"/>
      <c r="P946" s="1"/>
      <c r="Q946" s="1"/>
    </row>
    <row r="947" spans="1:17" x14ac:dyDescent="0.25">
      <c r="A947" s="1"/>
      <c r="B947" s="7"/>
      <c r="C947" s="1"/>
      <c r="D947" s="1"/>
      <c r="E947" s="1"/>
      <c r="F947" s="1"/>
      <c r="G947" s="1"/>
      <c r="H947" s="1"/>
      <c r="I947" s="1"/>
      <c r="J947" s="1"/>
      <c r="K947" s="1"/>
      <c r="L947" s="1"/>
      <c r="M947" s="1"/>
      <c r="N947" s="1"/>
      <c r="O947" s="1"/>
      <c r="P947" s="1"/>
      <c r="Q947" s="1"/>
    </row>
    <row r="948" spans="1:17" x14ac:dyDescent="0.25">
      <c r="A948" s="1"/>
      <c r="B948" s="7"/>
      <c r="C948" s="1"/>
      <c r="D948" s="1"/>
      <c r="E948" s="1"/>
      <c r="F948" s="1"/>
      <c r="G948" s="1"/>
      <c r="H948" s="1"/>
      <c r="I948" s="1"/>
      <c r="J948" s="1"/>
      <c r="K948" s="1"/>
      <c r="L948" s="1"/>
      <c r="M948" s="1"/>
      <c r="N948" s="1"/>
      <c r="O948" s="1"/>
      <c r="P948" s="1"/>
      <c r="Q948" s="1"/>
    </row>
    <row r="949" spans="1:17" x14ac:dyDescent="0.25">
      <c r="A949" s="1"/>
      <c r="B949" s="7"/>
    </row>
    <row r="950" spans="1:17" x14ac:dyDescent="0.25">
      <c r="A950" s="1"/>
      <c r="B950" s="7"/>
      <c r="C950" s="1"/>
      <c r="D950" s="1"/>
      <c r="E950" s="1"/>
      <c r="F950" s="1"/>
      <c r="G950" s="1"/>
      <c r="H950" s="1"/>
      <c r="I950" s="1"/>
      <c r="J950" s="1"/>
      <c r="K950" s="1"/>
      <c r="L950" s="1"/>
      <c r="M950" s="1"/>
      <c r="N950" s="1"/>
      <c r="O950" s="1"/>
      <c r="P950" s="1"/>
      <c r="Q950" s="1"/>
    </row>
    <row r="951" spans="1:17" x14ac:dyDescent="0.25">
      <c r="A951" s="1"/>
      <c r="B951" s="7"/>
      <c r="C951" s="1"/>
      <c r="D951" s="1"/>
      <c r="E951" s="1"/>
      <c r="F951" s="1"/>
      <c r="G951" s="1"/>
      <c r="H951" s="1"/>
      <c r="I951" s="1"/>
      <c r="J951" s="1"/>
      <c r="K951" s="1"/>
      <c r="L951" s="1"/>
      <c r="M951" s="1"/>
      <c r="N951" s="1"/>
      <c r="O951" s="1"/>
      <c r="P951" s="1"/>
      <c r="Q951" s="1"/>
    </row>
    <row r="952" spans="1:17" x14ac:dyDescent="0.25">
      <c r="A952" s="1"/>
      <c r="B952" s="7"/>
      <c r="C952" s="1"/>
      <c r="D952" s="1"/>
      <c r="E952" s="1"/>
      <c r="F952" s="1"/>
      <c r="G952" s="1"/>
      <c r="H952" s="1"/>
      <c r="I952" s="1"/>
      <c r="J952" s="1"/>
      <c r="K952" s="1"/>
      <c r="L952" s="1"/>
      <c r="M952" s="1"/>
      <c r="N952" s="1"/>
      <c r="O952" s="1"/>
      <c r="P952" s="1"/>
      <c r="Q952" s="1"/>
    </row>
    <row r="953" spans="1:17" x14ac:dyDescent="0.25">
      <c r="A953" s="1"/>
      <c r="B953" s="7"/>
    </row>
    <row r="954" spans="1:17" x14ac:dyDescent="0.25">
      <c r="A954" s="1"/>
      <c r="B954" s="7"/>
      <c r="C954" s="1"/>
      <c r="D954" s="1"/>
      <c r="E954" s="1"/>
      <c r="F954" s="1"/>
      <c r="G954" s="1"/>
      <c r="H954" s="1"/>
      <c r="I954" s="1"/>
      <c r="J954" s="1"/>
      <c r="K954" s="1"/>
      <c r="L954" s="1"/>
      <c r="M954" s="1"/>
      <c r="N954" s="1"/>
      <c r="O954" s="1"/>
      <c r="P954" s="1"/>
      <c r="Q954" s="1"/>
    </row>
    <row r="955" spans="1:17" x14ac:dyDescent="0.25">
      <c r="A955" s="1"/>
      <c r="B955" s="7"/>
    </row>
    <row r="956" spans="1:17" x14ac:dyDescent="0.25">
      <c r="A956" s="1"/>
      <c r="B956" s="7"/>
      <c r="C956" s="1"/>
      <c r="D956" s="1"/>
      <c r="E956" s="1"/>
      <c r="F956" s="1"/>
      <c r="G956" s="1"/>
      <c r="H956" s="1"/>
      <c r="I956" s="1"/>
      <c r="J956" s="1"/>
      <c r="K956" s="1"/>
      <c r="L956" s="1"/>
      <c r="M956" s="1"/>
      <c r="N956" s="1"/>
      <c r="O956" s="1"/>
      <c r="P956" s="1"/>
      <c r="Q956" s="1"/>
    </row>
    <row r="957" spans="1:17" x14ac:dyDescent="0.25">
      <c r="A957" s="1"/>
      <c r="B957" s="7"/>
      <c r="C957" s="1"/>
      <c r="D957" s="1"/>
      <c r="E957" s="1"/>
      <c r="F957" s="1"/>
      <c r="G957" s="1"/>
      <c r="H957" s="1"/>
      <c r="I957" s="1"/>
      <c r="J957" s="1"/>
      <c r="K957" s="1"/>
      <c r="L957" s="1"/>
      <c r="M957" s="1"/>
      <c r="N957" s="1"/>
      <c r="O957" s="1"/>
      <c r="P957" s="1"/>
      <c r="Q957" s="1"/>
    </row>
    <row r="958" spans="1:17" x14ac:dyDescent="0.25">
      <c r="A958" s="1"/>
      <c r="B958" s="7"/>
      <c r="C958" s="1"/>
      <c r="D958" s="1"/>
      <c r="E958" s="1"/>
      <c r="F958" s="1"/>
      <c r="G958" s="1"/>
      <c r="H958" s="1"/>
      <c r="I958" s="1"/>
      <c r="J958" s="1"/>
      <c r="K958" s="1"/>
      <c r="L958" s="1"/>
      <c r="M958" s="1"/>
      <c r="N958" s="1"/>
      <c r="O958" s="1"/>
      <c r="P958" s="1"/>
      <c r="Q958" s="1"/>
    </row>
    <row r="959" spans="1:17" x14ac:dyDescent="0.25">
      <c r="A959" s="1"/>
      <c r="B959" s="7"/>
      <c r="C959" s="1"/>
      <c r="D959" s="1"/>
      <c r="E959" s="1"/>
      <c r="F959" s="1"/>
      <c r="G959" s="1"/>
      <c r="H959" s="1"/>
      <c r="I959" s="1"/>
      <c r="J959" s="1"/>
      <c r="K959" s="1"/>
      <c r="L959" s="1"/>
      <c r="M959" s="1"/>
      <c r="N959" s="1"/>
      <c r="O959" s="1"/>
      <c r="P959" s="1"/>
      <c r="Q959" s="1"/>
    </row>
    <row r="960" spans="1:17" x14ac:dyDescent="0.25">
      <c r="A960" s="1"/>
      <c r="B960" s="7"/>
      <c r="C960" s="1"/>
      <c r="D960" s="1"/>
      <c r="E960" s="1"/>
      <c r="F960" s="1"/>
      <c r="G960" s="1"/>
      <c r="H960" s="1"/>
      <c r="I960" s="1"/>
      <c r="J960" s="1"/>
      <c r="K960" s="1"/>
      <c r="L960" s="1"/>
      <c r="M960" s="1"/>
      <c r="N960" s="1"/>
      <c r="O960" s="1"/>
      <c r="P960" s="1"/>
      <c r="Q960" s="1"/>
    </row>
    <row r="961" spans="1:17" x14ac:dyDescent="0.25">
      <c r="A961" s="1"/>
      <c r="B961" s="7"/>
      <c r="C961" s="1"/>
      <c r="D961" s="1"/>
      <c r="E961" s="1"/>
      <c r="F961" s="1"/>
      <c r="G961" s="1"/>
      <c r="H961" s="1"/>
      <c r="I961" s="1"/>
      <c r="J961" s="1"/>
      <c r="K961" s="1"/>
      <c r="L961" s="1"/>
      <c r="M961" s="1"/>
      <c r="N961" s="1"/>
      <c r="O961" s="1"/>
      <c r="P961" s="1"/>
      <c r="Q961" s="1"/>
    </row>
    <row r="962" spans="1:17" x14ac:dyDescent="0.25">
      <c r="A962" s="1"/>
      <c r="B962" s="7"/>
    </row>
    <row r="963" spans="1:17" x14ac:dyDescent="0.25">
      <c r="A963" s="1"/>
      <c r="B963" s="7"/>
      <c r="C963" s="1"/>
      <c r="D963" s="1"/>
      <c r="E963" s="1"/>
      <c r="F963" s="1"/>
      <c r="G963" s="1"/>
      <c r="H963" s="1"/>
      <c r="I963" s="1"/>
      <c r="J963" s="1"/>
      <c r="K963" s="1"/>
      <c r="L963" s="1"/>
      <c r="M963" s="1"/>
      <c r="N963" s="1"/>
      <c r="O963" s="1"/>
      <c r="P963" s="1"/>
      <c r="Q963" s="1"/>
    </row>
    <row r="964" spans="1:17" x14ac:dyDescent="0.25">
      <c r="A964" s="1"/>
      <c r="B964" s="7"/>
      <c r="C964" s="1"/>
      <c r="D964" s="1"/>
      <c r="E964" s="1"/>
      <c r="F964" s="1"/>
      <c r="G964" s="1"/>
      <c r="H964" s="1"/>
      <c r="I964" s="1"/>
      <c r="J964" s="1"/>
      <c r="K964" s="1"/>
      <c r="L964" s="1"/>
      <c r="M964" s="1"/>
      <c r="N964" s="1"/>
      <c r="O964" s="1"/>
      <c r="P964" s="1"/>
      <c r="Q964" s="1"/>
    </row>
    <row r="965" spans="1:17" x14ac:dyDescent="0.25">
      <c r="A965" s="1"/>
      <c r="B965" s="7"/>
      <c r="C965" s="1"/>
      <c r="D965" s="1"/>
      <c r="E965" s="1"/>
      <c r="F965" s="1"/>
      <c r="G965" s="1"/>
      <c r="H965" s="1"/>
      <c r="I965" s="1"/>
      <c r="J965" s="1"/>
      <c r="K965" s="1"/>
      <c r="L965" s="1"/>
      <c r="M965" s="1"/>
      <c r="N965" s="1"/>
      <c r="O965" s="1"/>
      <c r="P965" s="1"/>
      <c r="Q965" s="1"/>
    </row>
    <row r="966" spans="1:17" x14ac:dyDescent="0.25">
      <c r="A966" s="1"/>
      <c r="B966" s="7"/>
      <c r="C966" s="1"/>
      <c r="D966" s="1"/>
      <c r="E966" s="1"/>
      <c r="F966" s="1"/>
      <c r="G966" s="1"/>
      <c r="H966" s="1"/>
      <c r="I966" s="1"/>
      <c r="J966" s="1"/>
      <c r="K966" s="1"/>
      <c r="L966" s="1"/>
      <c r="M966" s="1"/>
      <c r="N966" s="1"/>
      <c r="O966" s="1"/>
      <c r="P966" s="1"/>
      <c r="Q966" s="1"/>
    </row>
    <row r="967" spans="1:17" x14ac:dyDescent="0.25">
      <c r="A967" s="1"/>
      <c r="B967" s="7"/>
    </row>
    <row r="968" spans="1:17" x14ac:dyDescent="0.25">
      <c r="A968" s="1"/>
      <c r="B968" s="7"/>
    </row>
    <row r="969" spans="1:17" x14ac:dyDescent="0.25">
      <c r="A969" s="1"/>
      <c r="B969" s="7"/>
    </row>
    <row r="970" spans="1:17" x14ac:dyDescent="0.25">
      <c r="A970" s="1"/>
      <c r="B970" s="7"/>
    </row>
    <row r="971" spans="1:17" x14ac:dyDescent="0.25">
      <c r="A971" s="1"/>
      <c r="B971" s="7"/>
      <c r="C971" s="1"/>
      <c r="D971" s="1"/>
      <c r="E971" s="1"/>
      <c r="F971" s="1"/>
      <c r="G971" s="1"/>
      <c r="H971" s="1"/>
      <c r="I971" s="1"/>
      <c r="J971" s="1"/>
      <c r="K971" s="1"/>
      <c r="L971" s="1"/>
      <c r="M971" s="1"/>
      <c r="N971" s="1"/>
      <c r="O971" s="1"/>
      <c r="P971" s="1"/>
      <c r="Q971" s="1"/>
    </row>
    <row r="972" spans="1:17" x14ac:dyDescent="0.25">
      <c r="A972" s="1"/>
      <c r="B972" s="7"/>
    </row>
    <row r="973" spans="1:17" x14ac:dyDescent="0.25">
      <c r="A973" s="1"/>
      <c r="B973" s="7"/>
      <c r="C973" s="1"/>
      <c r="D973" s="1"/>
      <c r="E973" s="1"/>
      <c r="F973" s="1"/>
      <c r="G973" s="1"/>
      <c r="H973" s="1"/>
      <c r="I973" s="1"/>
      <c r="J973" s="1"/>
      <c r="K973" s="1"/>
      <c r="L973" s="1"/>
      <c r="M973" s="1"/>
      <c r="N973" s="1"/>
      <c r="O973" s="1"/>
      <c r="P973" s="1"/>
      <c r="Q973" s="1"/>
    </row>
    <row r="974" spans="1:17" x14ac:dyDescent="0.25">
      <c r="A974" s="1"/>
      <c r="B974" s="7"/>
    </row>
    <row r="975" spans="1:17" x14ac:dyDescent="0.25">
      <c r="A975" s="1"/>
      <c r="B975" s="7"/>
    </row>
    <row r="976" spans="1:17" x14ac:dyDescent="0.25">
      <c r="A976" s="1"/>
      <c r="B976" s="7"/>
    </row>
    <row r="977" spans="1:17" x14ac:dyDescent="0.25">
      <c r="A977" s="1"/>
      <c r="B977" s="7"/>
      <c r="C977" s="1"/>
      <c r="D977" s="1"/>
      <c r="E977" s="1"/>
      <c r="F977" s="1"/>
      <c r="G977" s="1"/>
      <c r="H977" s="1"/>
      <c r="I977" s="1"/>
      <c r="J977" s="1"/>
      <c r="K977" s="1"/>
      <c r="L977" s="1"/>
      <c r="M977" s="1"/>
      <c r="N977" s="1"/>
      <c r="O977" s="1"/>
      <c r="P977" s="1"/>
      <c r="Q977" s="1"/>
    </row>
    <row r="978" spans="1:17" x14ac:dyDescent="0.25">
      <c r="A978" s="1"/>
      <c r="B978" s="7"/>
    </row>
    <row r="979" spans="1:17" x14ac:dyDescent="0.25">
      <c r="A979" s="1"/>
      <c r="B979" s="7"/>
    </row>
    <row r="980" spans="1:17" x14ac:dyDescent="0.25">
      <c r="A980" s="1"/>
      <c r="B980" s="7"/>
    </row>
    <row r="981" spans="1:17" x14ac:dyDescent="0.25">
      <c r="A981" s="1"/>
      <c r="B981" s="7"/>
    </row>
    <row r="982" spans="1:17" x14ac:dyDescent="0.25">
      <c r="A982" s="1"/>
      <c r="B982" s="7"/>
    </row>
    <row r="983" spans="1:17" x14ac:dyDescent="0.25">
      <c r="A983" s="1"/>
      <c r="B983" s="7"/>
    </row>
    <row r="984" spans="1:17" x14ac:dyDescent="0.25">
      <c r="A984" s="1"/>
      <c r="B984" s="7"/>
    </row>
    <row r="985" spans="1:17" x14ac:dyDescent="0.25">
      <c r="A985" s="1"/>
      <c r="B985" s="7"/>
    </row>
    <row r="986" spans="1:17" x14ac:dyDescent="0.25">
      <c r="A986" s="1"/>
      <c r="B986" s="7"/>
    </row>
    <row r="987" spans="1:17" x14ac:dyDescent="0.25">
      <c r="A987" s="1"/>
      <c r="B987" s="7"/>
    </row>
    <row r="988" spans="1:17" x14ac:dyDescent="0.25">
      <c r="A988" s="1"/>
      <c r="B988" s="7"/>
    </row>
    <row r="989" spans="1:17" x14ac:dyDescent="0.25">
      <c r="A989" s="1"/>
      <c r="B989" s="7"/>
      <c r="C989" s="1"/>
      <c r="D989" s="1"/>
      <c r="E989" s="1"/>
      <c r="F989" s="1"/>
      <c r="G989" s="1"/>
      <c r="H989" s="1"/>
      <c r="I989" s="1"/>
      <c r="J989" s="1"/>
      <c r="K989" s="1"/>
      <c r="L989" s="1"/>
      <c r="M989" s="1"/>
      <c r="N989" s="1"/>
      <c r="O989" s="1"/>
      <c r="P989" s="1"/>
      <c r="Q989" s="1"/>
    </row>
    <row r="990" spans="1:17" x14ac:dyDescent="0.25">
      <c r="A990" s="1"/>
      <c r="B990" s="7"/>
      <c r="C990" s="1"/>
      <c r="D990" s="1"/>
      <c r="E990" s="1"/>
      <c r="F990" s="1"/>
      <c r="G990" s="1"/>
      <c r="H990" s="1"/>
      <c r="I990" s="1"/>
      <c r="J990" s="1"/>
      <c r="K990" s="1"/>
      <c r="L990" s="1"/>
      <c r="M990" s="1"/>
      <c r="N990" s="1"/>
      <c r="O990" s="1"/>
      <c r="P990" s="1"/>
      <c r="Q990" s="1"/>
    </row>
    <row r="991" spans="1:17" x14ac:dyDescent="0.25">
      <c r="A991" s="1"/>
      <c r="B991" s="7"/>
      <c r="C991" s="1"/>
      <c r="D991" s="1"/>
      <c r="E991" s="1"/>
      <c r="F991" s="1"/>
      <c r="G991" s="1"/>
      <c r="H991" s="1"/>
      <c r="I991" s="1"/>
      <c r="J991" s="1"/>
      <c r="K991" s="1"/>
      <c r="L991" s="1"/>
      <c r="M991" s="1"/>
      <c r="N991" s="1"/>
      <c r="O991" s="1"/>
      <c r="P991" s="1"/>
      <c r="Q991" s="1"/>
    </row>
    <row r="992" spans="1:17" x14ac:dyDescent="0.25">
      <c r="A992" s="1"/>
      <c r="B992" s="7"/>
    </row>
    <row r="993" spans="1:17" x14ac:dyDescent="0.25">
      <c r="A993" s="1"/>
      <c r="B993" s="7"/>
    </row>
    <row r="994" spans="1:17" x14ac:dyDescent="0.25">
      <c r="A994" s="1"/>
      <c r="B994" s="7"/>
    </row>
    <row r="995" spans="1:17" x14ac:dyDescent="0.25">
      <c r="A995" s="1"/>
      <c r="B995" s="7"/>
      <c r="C995" s="1"/>
      <c r="D995" s="1"/>
      <c r="E995" s="1"/>
      <c r="F995" s="1"/>
      <c r="G995" s="1"/>
      <c r="H995" s="1"/>
      <c r="I995" s="1"/>
      <c r="J995" s="1"/>
      <c r="K995" s="1"/>
      <c r="L995" s="1"/>
      <c r="M995" s="1"/>
      <c r="N995" s="1"/>
      <c r="O995" s="1"/>
      <c r="P995" s="1"/>
      <c r="Q995" s="1"/>
    </row>
    <row r="996" spans="1:17" x14ac:dyDescent="0.25">
      <c r="A996" s="1"/>
      <c r="B996" s="7"/>
      <c r="C996" s="1"/>
      <c r="D996" s="1"/>
      <c r="E996" s="1"/>
      <c r="F996" s="1"/>
      <c r="G996" s="1"/>
      <c r="H996" s="1"/>
      <c r="I996" s="1"/>
      <c r="J996" s="1"/>
      <c r="K996" s="1"/>
      <c r="L996" s="1"/>
      <c r="M996" s="1"/>
      <c r="N996" s="1"/>
      <c r="O996" s="1"/>
      <c r="P996" s="1"/>
      <c r="Q996" s="1"/>
    </row>
    <row r="997" spans="1:17" x14ac:dyDescent="0.25">
      <c r="A997" s="1"/>
      <c r="B997" s="7"/>
    </row>
    <row r="998" spans="1:17" x14ac:dyDescent="0.25">
      <c r="A998" s="1"/>
      <c r="B998" s="7"/>
    </row>
    <row r="999" spans="1:17" x14ac:dyDescent="0.25">
      <c r="A999" s="1"/>
      <c r="B999" s="7"/>
      <c r="C999" s="1"/>
      <c r="D999" s="1"/>
      <c r="E999" s="1"/>
      <c r="F999" s="1"/>
      <c r="G999" s="1"/>
      <c r="H999" s="1"/>
      <c r="I999" s="1"/>
      <c r="J999" s="1"/>
      <c r="K999" s="1"/>
      <c r="L999" s="1"/>
      <c r="M999" s="1"/>
      <c r="N999" s="1"/>
      <c r="O999" s="1"/>
      <c r="P999" s="1"/>
      <c r="Q999" s="1"/>
    </row>
    <row r="1000" spans="1:17" x14ac:dyDescent="0.25">
      <c r="A1000" s="1"/>
      <c r="B1000" s="7"/>
    </row>
    <row r="1001" spans="1:17" x14ac:dyDescent="0.25">
      <c r="A1001" s="1"/>
      <c r="B1001" s="7"/>
      <c r="C1001" s="1"/>
      <c r="D1001" s="1"/>
      <c r="E1001" s="1"/>
      <c r="F1001" s="1"/>
      <c r="G1001" s="1"/>
      <c r="H1001" s="1"/>
      <c r="I1001" s="1"/>
      <c r="J1001" s="1"/>
      <c r="K1001" s="1"/>
      <c r="L1001" s="1"/>
      <c r="M1001" s="1"/>
      <c r="N1001" s="1"/>
      <c r="O1001" s="1"/>
      <c r="P1001" s="1"/>
      <c r="Q1001" s="1"/>
    </row>
    <row r="1002" spans="1:17" x14ac:dyDescent="0.25">
      <c r="A1002" s="1"/>
      <c r="B1002" s="7"/>
    </row>
    <row r="1003" spans="1:17" x14ac:dyDescent="0.25">
      <c r="A1003" s="1"/>
      <c r="B1003" s="7"/>
      <c r="C1003" s="1"/>
      <c r="D1003" s="1"/>
      <c r="E1003" s="1"/>
      <c r="F1003" s="1"/>
      <c r="G1003" s="1"/>
      <c r="H1003" s="1"/>
      <c r="I1003" s="1"/>
      <c r="J1003" s="1"/>
      <c r="K1003" s="1"/>
      <c r="L1003" s="1"/>
      <c r="M1003" s="1"/>
      <c r="N1003" s="1"/>
      <c r="O1003" s="1"/>
      <c r="P1003" s="1"/>
      <c r="Q1003" s="1"/>
    </row>
    <row r="1004" spans="1:17" x14ac:dyDescent="0.25">
      <c r="A1004" s="1"/>
      <c r="B1004" s="7"/>
    </row>
    <row r="1005" spans="1:17" x14ac:dyDescent="0.25">
      <c r="A1005" s="1"/>
      <c r="B1005" s="7"/>
    </row>
    <row r="1006" spans="1:17" x14ac:dyDescent="0.25">
      <c r="A1006" s="1"/>
      <c r="B1006" s="7"/>
      <c r="C1006" s="1"/>
      <c r="D1006" s="1"/>
      <c r="E1006" s="1"/>
      <c r="F1006" s="1"/>
      <c r="G1006" s="1"/>
      <c r="H1006" s="1"/>
      <c r="I1006" s="1"/>
      <c r="J1006" s="1"/>
      <c r="K1006" s="1"/>
      <c r="L1006" s="1"/>
      <c r="M1006" s="1"/>
      <c r="N1006" s="1"/>
      <c r="O1006" s="1"/>
      <c r="P1006" s="1"/>
      <c r="Q1006" s="1"/>
    </row>
    <row r="1007" spans="1:17" x14ac:dyDescent="0.25">
      <c r="A1007" s="1"/>
      <c r="B1007" s="7"/>
      <c r="C1007" s="1"/>
      <c r="D1007" s="1"/>
      <c r="E1007" s="1"/>
      <c r="F1007" s="1"/>
      <c r="G1007" s="1"/>
      <c r="H1007" s="1"/>
      <c r="I1007" s="1"/>
      <c r="J1007" s="1"/>
      <c r="K1007" s="1"/>
      <c r="L1007" s="1"/>
      <c r="M1007" s="1"/>
      <c r="N1007" s="1"/>
      <c r="O1007" s="1"/>
      <c r="P1007" s="1"/>
      <c r="Q1007" s="1"/>
    </row>
    <row r="1008" spans="1:17" x14ac:dyDescent="0.25">
      <c r="A1008" s="1"/>
      <c r="B1008" s="7"/>
    </row>
    <row r="1009" spans="1:17" x14ac:dyDescent="0.25">
      <c r="A1009" s="1"/>
      <c r="B1009" s="7"/>
      <c r="C1009" s="1"/>
      <c r="D1009" s="1"/>
      <c r="E1009" s="1"/>
      <c r="F1009" s="1"/>
      <c r="G1009" s="1"/>
      <c r="H1009" s="1"/>
      <c r="I1009" s="1"/>
      <c r="J1009" s="1"/>
      <c r="K1009" s="1"/>
      <c r="L1009" s="1"/>
      <c r="M1009" s="1"/>
      <c r="N1009" s="1"/>
      <c r="O1009" s="1"/>
      <c r="P1009" s="1"/>
      <c r="Q1009" s="1"/>
    </row>
    <row r="1010" spans="1:17" x14ac:dyDescent="0.25">
      <c r="A1010" s="1"/>
      <c r="B1010" s="7"/>
    </row>
    <row r="1011" spans="1:17" x14ac:dyDescent="0.25">
      <c r="A1011" s="1"/>
      <c r="B1011" s="7"/>
      <c r="C1011" s="1"/>
      <c r="D1011" s="1"/>
      <c r="E1011" s="1"/>
      <c r="F1011" s="1"/>
      <c r="G1011" s="1"/>
      <c r="H1011" s="1"/>
      <c r="I1011" s="1"/>
      <c r="J1011" s="1"/>
      <c r="K1011" s="1"/>
      <c r="L1011" s="1"/>
      <c r="M1011" s="1"/>
      <c r="N1011" s="1"/>
      <c r="O1011" s="1"/>
      <c r="P1011" s="1"/>
      <c r="Q1011" s="1"/>
    </row>
    <row r="1012" spans="1:17" x14ac:dyDescent="0.25">
      <c r="A1012" s="1"/>
      <c r="B1012" s="7"/>
      <c r="C1012" s="1"/>
      <c r="D1012" s="1"/>
      <c r="E1012" s="1"/>
      <c r="F1012" s="1"/>
      <c r="G1012" s="1"/>
      <c r="H1012" s="1"/>
      <c r="I1012" s="1"/>
      <c r="J1012" s="1"/>
      <c r="K1012" s="1"/>
      <c r="L1012" s="1"/>
      <c r="M1012" s="1"/>
      <c r="N1012" s="1"/>
      <c r="O1012" s="1"/>
      <c r="P1012" s="1"/>
      <c r="Q1012" s="1"/>
    </row>
    <row r="1013" spans="1:17" x14ac:dyDescent="0.25">
      <c r="A1013" s="1"/>
      <c r="B1013" s="7"/>
    </row>
    <row r="1014" spans="1:17" x14ac:dyDescent="0.25">
      <c r="A1014" s="1"/>
      <c r="B1014" s="7"/>
      <c r="C1014" s="1"/>
      <c r="D1014" s="1"/>
      <c r="E1014" s="1"/>
      <c r="F1014" s="1"/>
      <c r="G1014" s="1"/>
      <c r="H1014" s="1"/>
      <c r="I1014" s="1"/>
      <c r="J1014" s="1"/>
      <c r="K1014" s="1"/>
      <c r="L1014" s="1"/>
      <c r="M1014" s="1"/>
      <c r="N1014" s="1"/>
      <c r="O1014" s="1"/>
      <c r="P1014" s="1"/>
      <c r="Q1014" s="1"/>
    </row>
    <row r="1015" spans="1:17" x14ac:dyDescent="0.25">
      <c r="A1015" s="1"/>
      <c r="B1015" s="7"/>
      <c r="C1015" s="1"/>
      <c r="D1015" s="1"/>
      <c r="E1015" s="1"/>
      <c r="F1015" s="1"/>
      <c r="G1015" s="1"/>
      <c r="H1015" s="1"/>
      <c r="I1015" s="1"/>
      <c r="J1015" s="1"/>
      <c r="K1015" s="1"/>
      <c r="L1015" s="1"/>
      <c r="M1015" s="1"/>
      <c r="N1015" s="1"/>
      <c r="O1015" s="1"/>
      <c r="P1015" s="1"/>
      <c r="Q1015" s="1"/>
    </row>
    <row r="1016" spans="1:17" x14ac:dyDescent="0.25">
      <c r="A1016" s="1"/>
      <c r="B1016" s="7"/>
      <c r="C1016" s="1"/>
      <c r="D1016" s="1"/>
      <c r="E1016" s="1"/>
      <c r="F1016" s="1"/>
      <c r="G1016" s="1"/>
      <c r="H1016" s="1"/>
      <c r="I1016" s="1"/>
      <c r="J1016" s="1"/>
      <c r="K1016" s="1"/>
      <c r="L1016" s="1"/>
      <c r="M1016" s="1"/>
      <c r="N1016" s="1"/>
      <c r="O1016" s="1"/>
      <c r="P1016" s="1"/>
      <c r="Q1016" s="1"/>
    </row>
    <row r="1017" spans="1:17" x14ac:dyDescent="0.25">
      <c r="A1017" s="1"/>
      <c r="B1017" s="7"/>
    </row>
    <row r="1018" spans="1:17" x14ac:dyDescent="0.25">
      <c r="A1018" s="1"/>
      <c r="B1018" s="7"/>
      <c r="C1018" s="1"/>
      <c r="D1018" s="1"/>
      <c r="E1018" s="1"/>
      <c r="F1018" s="1"/>
      <c r="G1018" s="1"/>
      <c r="H1018" s="1"/>
      <c r="I1018" s="1"/>
      <c r="J1018" s="1"/>
      <c r="K1018" s="1"/>
      <c r="L1018" s="1"/>
      <c r="M1018" s="1"/>
      <c r="N1018" s="1"/>
      <c r="O1018" s="1"/>
      <c r="P1018" s="1"/>
      <c r="Q1018" s="1"/>
    </row>
    <row r="1019" spans="1:17" x14ac:dyDescent="0.25">
      <c r="A1019" s="1"/>
      <c r="B1019" s="7"/>
      <c r="C1019" s="1"/>
      <c r="D1019" s="1"/>
      <c r="E1019" s="1"/>
      <c r="F1019" s="1"/>
      <c r="G1019" s="1"/>
      <c r="H1019" s="1"/>
      <c r="I1019" s="1"/>
      <c r="J1019" s="1"/>
      <c r="K1019" s="1"/>
      <c r="L1019" s="1"/>
      <c r="M1019" s="1"/>
      <c r="N1019" s="1"/>
      <c r="O1019" s="1"/>
      <c r="P1019" s="1"/>
      <c r="Q1019" s="1"/>
    </row>
    <row r="1020" spans="1:17" x14ac:dyDescent="0.25">
      <c r="A1020" s="1"/>
      <c r="B1020" s="7"/>
      <c r="C1020" s="1"/>
      <c r="D1020" s="1"/>
      <c r="E1020" s="1"/>
      <c r="F1020" s="1"/>
      <c r="G1020" s="1"/>
      <c r="H1020" s="1"/>
      <c r="I1020" s="1"/>
      <c r="J1020" s="1"/>
      <c r="K1020" s="1"/>
      <c r="L1020" s="1"/>
      <c r="M1020" s="1"/>
      <c r="N1020" s="1"/>
      <c r="O1020" s="1"/>
      <c r="P1020" s="1"/>
      <c r="Q1020" s="1"/>
    </row>
    <row r="1021" spans="1:17" x14ac:dyDescent="0.25">
      <c r="A1021" s="1"/>
      <c r="B1021" s="7"/>
      <c r="C1021" s="1"/>
      <c r="D1021" s="1"/>
      <c r="E1021" s="1"/>
      <c r="F1021" s="1"/>
      <c r="G1021" s="1"/>
      <c r="H1021" s="1"/>
      <c r="I1021" s="1"/>
      <c r="J1021" s="1"/>
      <c r="K1021" s="1"/>
      <c r="L1021" s="1"/>
      <c r="M1021" s="1"/>
      <c r="N1021" s="1"/>
      <c r="O1021" s="1"/>
      <c r="P1021" s="1"/>
      <c r="Q1021" s="1"/>
    </row>
    <row r="1022" spans="1:17" x14ac:dyDescent="0.25">
      <c r="A1022" s="1"/>
      <c r="B1022" s="7"/>
    </row>
    <row r="1023" spans="1:17" x14ac:dyDescent="0.25">
      <c r="A1023" s="1"/>
      <c r="B1023" s="7"/>
    </row>
    <row r="1024" spans="1:17" x14ac:dyDescent="0.25">
      <c r="A1024" s="1"/>
      <c r="B1024" s="7"/>
    </row>
    <row r="1025" spans="1:17" x14ac:dyDescent="0.25">
      <c r="A1025" s="1"/>
      <c r="B1025" s="7"/>
    </row>
    <row r="1026" spans="1:17" x14ac:dyDescent="0.25">
      <c r="A1026" s="1"/>
      <c r="B1026" s="7"/>
      <c r="C1026" s="1"/>
      <c r="D1026" s="1"/>
      <c r="E1026" s="1"/>
      <c r="F1026" s="1"/>
      <c r="G1026" s="1"/>
      <c r="H1026" s="1"/>
      <c r="I1026" s="1"/>
      <c r="J1026" s="1"/>
      <c r="K1026" s="1"/>
      <c r="L1026" s="1"/>
      <c r="M1026" s="1"/>
      <c r="N1026" s="1"/>
      <c r="O1026" s="1"/>
      <c r="P1026" s="1"/>
      <c r="Q1026" s="1"/>
    </row>
    <row r="1027" spans="1:17" x14ac:dyDescent="0.25">
      <c r="A1027" s="1"/>
      <c r="B1027" s="7"/>
    </row>
    <row r="1028" spans="1:17" x14ac:dyDescent="0.25">
      <c r="A1028" s="1"/>
      <c r="B1028" s="7"/>
      <c r="C1028" s="1"/>
      <c r="D1028" s="1"/>
      <c r="E1028" s="1"/>
      <c r="F1028" s="1"/>
      <c r="G1028" s="1"/>
      <c r="H1028" s="1"/>
      <c r="I1028" s="1"/>
      <c r="J1028" s="1"/>
      <c r="K1028" s="1"/>
      <c r="L1028" s="1"/>
      <c r="M1028" s="1"/>
      <c r="N1028" s="1"/>
      <c r="O1028" s="1"/>
      <c r="P1028" s="1"/>
      <c r="Q1028" s="1"/>
    </row>
    <row r="1029" spans="1:17" x14ac:dyDescent="0.25">
      <c r="A1029" s="1"/>
      <c r="B1029" s="7"/>
    </row>
    <row r="1030" spans="1:17" x14ac:dyDescent="0.25">
      <c r="A1030" s="1"/>
      <c r="B1030" s="7"/>
    </row>
    <row r="1031" spans="1:17" x14ac:dyDescent="0.25">
      <c r="A1031" s="1"/>
      <c r="B1031" s="7"/>
    </row>
    <row r="1032" spans="1:17" x14ac:dyDescent="0.25">
      <c r="A1032" s="1"/>
      <c r="B1032" s="7"/>
      <c r="C1032" s="1"/>
      <c r="D1032" s="1"/>
      <c r="E1032" s="1"/>
      <c r="F1032" s="1"/>
      <c r="G1032" s="1"/>
      <c r="H1032" s="1"/>
      <c r="I1032" s="1"/>
      <c r="J1032" s="1"/>
      <c r="K1032" s="1"/>
      <c r="L1032" s="1"/>
      <c r="M1032" s="1"/>
      <c r="N1032" s="1"/>
      <c r="O1032" s="1"/>
      <c r="P1032" s="1"/>
      <c r="Q1032" s="1"/>
    </row>
    <row r="1033" spans="1:17" x14ac:dyDescent="0.25">
      <c r="A1033" s="1"/>
      <c r="B1033" s="7"/>
    </row>
    <row r="1034" spans="1:17" x14ac:dyDescent="0.25">
      <c r="A1034" s="1"/>
      <c r="B1034" s="7"/>
    </row>
    <row r="1035" spans="1:17" x14ac:dyDescent="0.25">
      <c r="A1035" s="1"/>
      <c r="B1035" s="7"/>
    </row>
    <row r="1036" spans="1:17" x14ac:dyDescent="0.25">
      <c r="A1036" s="1"/>
      <c r="B1036" s="7"/>
    </row>
    <row r="1037" spans="1:17" x14ac:dyDescent="0.25">
      <c r="A1037" s="1"/>
      <c r="B1037" s="7"/>
    </row>
    <row r="1038" spans="1:17" x14ac:dyDescent="0.25">
      <c r="A1038" s="1"/>
      <c r="B1038" s="7"/>
    </row>
    <row r="1039" spans="1:17" x14ac:dyDescent="0.25">
      <c r="A1039" s="1"/>
      <c r="B1039" s="7"/>
    </row>
    <row r="1040" spans="1:17" x14ac:dyDescent="0.25">
      <c r="A1040" s="1"/>
      <c r="B1040" s="7"/>
    </row>
    <row r="1041" spans="1:17" x14ac:dyDescent="0.25">
      <c r="A1041" s="1"/>
      <c r="B1041" s="7"/>
    </row>
    <row r="1042" spans="1:17" x14ac:dyDescent="0.25">
      <c r="A1042" s="1"/>
      <c r="B1042" s="7"/>
    </row>
    <row r="1043" spans="1:17" x14ac:dyDescent="0.25">
      <c r="A1043" s="1"/>
      <c r="B1043" s="7"/>
    </row>
    <row r="1044" spans="1:17" x14ac:dyDescent="0.25">
      <c r="A1044" s="1"/>
      <c r="B1044" s="7"/>
      <c r="C1044" s="1"/>
      <c r="D1044" s="1"/>
      <c r="E1044" s="1"/>
      <c r="F1044" s="1"/>
      <c r="G1044" s="1"/>
      <c r="H1044" s="1"/>
      <c r="I1044" s="1"/>
      <c r="J1044" s="1"/>
      <c r="K1044" s="1"/>
      <c r="L1044" s="1"/>
      <c r="M1044" s="1"/>
      <c r="N1044" s="1"/>
      <c r="O1044" s="1"/>
      <c r="P1044" s="1"/>
      <c r="Q1044" s="1"/>
    </row>
    <row r="1045" spans="1:17" x14ac:dyDescent="0.25">
      <c r="A1045" s="1"/>
      <c r="B1045" s="7"/>
      <c r="C1045" s="1"/>
      <c r="D1045" s="1"/>
      <c r="E1045" s="1"/>
      <c r="F1045" s="1"/>
      <c r="G1045" s="1"/>
      <c r="H1045" s="1"/>
      <c r="I1045" s="1"/>
      <c r="J1045" s="1"/>
      <c r="K1045" s="1"/>
      <c r="L1045" s="1"/>
      <c r="M1045" s="1"/>
      <c r="N1045" s="1"/>
      <c r="O1045" s="1"/>
      <c r="P1045" s="1"/>
      <c r="Q1045" s="1"/>
    </row>
    <row r="1046" spans="1:17" x14ac:dyDescent="0.25">
      <c r="A1046" s="1"/>
      <c r="B1046" s="7"/>
      <c r="C1046" s="1"/>
      <c r="D1046" s="1"/>
      <c r="E1046" s="1"/>
      <c r="F1046" s="1"/>
      <c r="G1046" s="1"/>
      <c r="H1046" s="1"/>
      <c r="I1046" s="1"/>
      <c r="J1046" s="1"/>
      <c r="K1046" s="1"/>
      <c r="L1046" s="1"/>
      <c r="M1046" s="1"/>
      <c r="N1046" s="1"/>
      <c r="O1046" s="1"/>
      <c r="P1046" s="1"/>
      <c r="Q1046" s="1"/>
    </row>
    <row r="1047" spans="1:17" x14ac:dyDescent="0.25">
      <c r="A1047" s="1"/>
      <c r="B1047" s="7"/>
    </row>
    <row r="1048" spans="1:17" x14ac:dyDescent="0.25">
      <c r="A1048" s="1"/>
      <c r="B1048" s="7"/>
    </row>
    <row r="1049" spans="1:17" x14ac:dyDescent="0.25">
      <c r="A1049" s="1"/>
      <c r="B1049" s="7"/>
    </row>
    <row r="1050" spans="1:17" x14ac:dyDescent="0.25">
      <c r="A1050" s="1"/>
      <c r="B1050" s="7"/>
      <c r="C1050" s="1"/>
      <c r="D1050" s="1"/>
      <c r="E1050" s="1"/>
      <c r="F1050" s="1"/>
      <c r="G1050" s="1"/>
      <c r="H1050" s="1"/>
      <c r="I1050" s="1"/>
      <c r="J1050" s="1"/>
      <c r="K1050" s="1"/>
      <c r="L1050" s="1"/>
      <c r="M1050" s="1"/>
      <c r="N1050" s="1"/>
      <c r="O1050" s="1"/>
      <c r="P1050" s="1"/>
      <c r="Q1050" s="1"/>
    </row>
    <row r="1051" spans="1:17" x14ac:dyDescent="0.25">
      <c r="A1051" s="1"/>
      <c r="B1051" s="7"/>
      <c r="C1051" s="1"/>
      <c r="D1051" s="1"/>
      <c r="E1051" s="1"/>
      <c r="F1051" s="1"/>
      <c r="G1051" s="1"/>
      <c r="H1051" s="1"/>
      <c r="I1051" s="1"/>
      <c r="J1051" s="1"/>
      <c r="K1051" s="1"/>
      <c r="L1051" s="1"/>
      <c r="M1051" s="1"/>
      <c r="N1051" s="1"/>
      <c r="O1051" s="1"/>
      <c r="P1051" s="1"/>
      <c r="Q1051" s="1"/>
    </row>
    <row r="1052" spans="1:17" x14ac:dyDescent="0.25">
      <c r="A1052" s="1"/>
      <c r="B1052" s="7"/>
    </row>
    <row r="1053" spans="1:17" x14ac:dyDescent="0.25">
      <c r="A1053" s="1"/>
      <c r="B1053" s="7"/>
    </row>
    <row r="1054" spans="1:17" x14ac:dyDescent="0.25">
      <c r="A1054" s="1"/>
      <c r="B1054" s="7"/>
      <c r="C1054" s="1"/>
      <c r="D1054" s="1"/>
      <c r="E1054" s="1"/>
      <c r="F1054" s="1"/>
      <c r="G1054" s="1"/>
      <c r="H1054" s="1"/>
      <c r="I1054" s="1"/>
      <c r="J1054" s="1"/>
      <c r="K1054" s="1"/>
      <c r="L1054" s="1"/>
      <c r="M1054" s="1"/>
      <c r="N1054" s="1"/>
      <c r="O1054" s="1"/>
      <c r="P1054" s="1"/>
      <c r="Q1054" s="1"/>
    </row>
    <row r="1055" spans="1:17" x14ac:dyDescent="0.25">
      <c r="A1055" s="1"/>
      <c r="B1055" s="7"/>
    </row>
    <row r="1056" spans="1:17" x14ac:dyDescent="0.25">
      <c r="A1056" s="1"/>
      <c r="B1056" s="7"/>
      <c r="C1056" s="1"/>
      <c r="D1056" s="1"/>
      <c r="E1056" s="1"/>
      <c r="F1056" s="1"/>
      <c r="G1056" s="1"/>
      <c r="H1056" s="1"/>
      <c r="I1056" s="1"/>
      <c r="J1056" s="1"/>
      <c r="K1056" s="1"/>
      <c r="L1056" s="1"/>
      <c r="M1056" s="1"/>
      <c r="N1056" s="1"/>
      <c r="O1056" s="1"/>
      <c r="P1056" s="1"/>
      <c r="Q1056" s="1"/>
    </row>
    <row r="1057" spans="1:17" x14ac:dyDescent="0.25">
      <c r="A1057" s="1"/>
      <c r="B1057" s="7"/>
    </row>
    <row r="1058" spans="1:17" x14ac:dyDescent="0.25">
      <c r="A1058" s="1"/>
      <c r="B1058" s="7"/>
      <c r="C1058" s="1"/>
      <c r="D1058" s="1"/>
      <c r="E1058" s="1"/>
      <c r="F1058" s="1"/>
      <c r="G1058" s="1"/>
      <c r="H1058" s="1"/>
      <c r="I1058" s="1"/>
      <c r="J1058" s="1"/>
      <c r="K1058" s="1"/>
      <c r="L1058" s="1"/>
      <c r="M1058" s="1"/>
      <c r="N1058" s="1"/>
      <c r="O1058" s="1"/>
      <c r="P1058" s="1"/>
      <c r="Q1058" s="1"/>
    </row>
    <row r="1059" spans="1:17" x14ac:dyDescent="0.25">
      <c r="A1059" s="1"/>
      <c r="B1059" s="7"/>
    </row>
    <row r="1060" spans="1:17" x14ac:dyDescent="0.25">
      <c r="A1060" s="1"/>
      <c r="B1060" s="7"/>
    </row>
    <row r="1061" spans="1:17" x14ac:dyDescent="0.25">
      <c r="A1061" s="1"/>
      <c r="B1061" s="7"/>
      <c r="C1061" s="1"/>
      <c r="D1061" s="1"/>
      <c r="E1061" s="1"/>
      <c r="F1061" s="1"/>
      <c r="G1061" s="1"/>
      <c r="H1061" s="1"/>
      <c r="I1061" s="1"/>
      <c r="J1061" s="1"/>
      <c r="K1061" s="1"/>
      <c r="L1061" s="1"/>
      <c r="M1061" s="1"/>
      <c r="N1061" s="1"/>
      <c r="O1061" s="1"/>
      <c r="P1061" s="1"/>
      <c r="Q1061" s="1"/>
    </row>
    <row r="1062" spans="1:17" x14ac:dyDescent="0.25">
      <c r="A1062" s="1"/>
      <c r="B1062" s="7"/>
      <c r="C1062" s="1"/>
      <c r="D1062" s="1"/>
      <c r="E1062" s="1"/>
      <c r="F1062" s="1"/>
      <c r="G1062" s="1"/>
      <c r="H1062" s="1"/>
      <c r="I1062" s="1"/>
      <c r="J1062" s="1"/>
      <c r="K1062" s="1"/>
      <c r="L1062" s="1"/>
      <c r="M1062" s="1"/>
      <c r="N1062" s="1"/>
      <c r="O1062" s="1"/>
      <c r="P1062" s="1"/>
      <c r="Q1062" s="1"/>
    </row>
    <row r="1063" spans="1:17" x14ac:dyDescent="0.25">
      <c r="A1063" s="1"/>
      <c r="B1063" s="7"/>
    </row>
    <row r="1064" spans="1:17" x14ac:dyDescent="0.25">
      <c r="A1064" s="1"/>
      <c r="B1064" s="7"/>
      <c r="C1064" s="1"/>
      <c r="D1064" s="1"/>
      <c r="E1064" s="1"/>
      <c r="F1064" s="1"/>
      <c r="G1064" s="1"/>
      <c r="H1064" s="1"/>
      <c r="I1064" s="1"/>
      <c r="J1064" s="1"/>
      <c r="K1064" s="1"/>
      <c r="L1064" s="1"/>
      <c r="M1064" s="1"/>
      <c r="N1064" s="1"/>
      <c r="O1064" s="1"/>
      <c r="P1064" s="1"/>
      <c r="Q1064" s="1"/>
    </row>
    <row r="1065" spans="1:17" x14ac:dyDescent="0.25">
      <c r="A1065" s="1"/>
      <c r="B1065" s="7"/>
    </row>
    <row r="1066" spans="1:17" x14ac:dyDescent="0.25">
      <c r="A1066" s="1"/>
      <c r="B1066" s="7"/>
      <c r="C1066" s="1"/>
      <c r="D1066" s="1"/>
      <c r="E1066" s="1"/>
      <c r="F1066" s="1"/>
      <c r="G1066" s="1"/>
      <c r="H1066" s="1"/>
      <c r="I1066" s="1"/>
      <c r="J1066" s="1"/>
      <c r="K1066" s="1"/>
      <c r="L1066" s="1"/>
      <c r="M1066" s="1"/>
      <c r="N1066" s="1"/>
      <c r="O1066" s="1"/>
      <c r="P1066" s="1"/>
      <c r="Q1066" s="1"/>
    </row>
    <row r="1067" spans="1:17" x14ac:dyDescent="0.25">
      <c r="A1067" s="1"/>
      <c r="B1067" s="7"/>
      <c r="C1067" s="1"/>
      <c r="D1067" s="1"/>
      <c r="E1067" s="1"/>
      <c r="F1067" s="1"/>
      <c r="G1067" s="1"/>
      <c r="H1067" s="1"/>
      <c r="I1067" s="1"/>
      <c r="J1067" s="1"/>
      <c r="K1067" s="1"/>
      <c r="L1067" s="1"/>
      <c r="M1067" s="1"/>
      <c r="N1067" s="1"/>
      <c r="O1067" s="1"/>
      <c r="P1067" s="1"/>
      <c r="Q1067" s="1"/>
    </row>
    <row r="1068" spans="1:17" x14ac:dyDescent="0.25">
      <c r="A1068" s="1"/>
      <c r="B1068" s="7"/>
    </row>
    <row r="1069" spans="1:17" x14ac:dyDescent="0.25">
      <c r="A1069" s="1"/>
      <c r="B1069" s="7"/>
      <c r="C1069" s="1"/>
      <c r="D1069" s="1"/>
      <c r="E1069" s="1"/>
      <c r="F1069" s="1"/>
      <c r="G1069" s="1"/>
      <c r="H1069" s="1"/>
      <c r="I1069" s="1"/>
      <c r="J1069" s="1"/>
      <c r="K1069" s="1"/>
      <c r="L1069" s="1"/>
      <c r="M1069" s="1"/>
      <c r="N1069" s="1"/>
      <c r="O1069" s="1"/>
      <c r="P1069" s="1"/>
      <c r="Q1069" s="1"/>
    </row>
    <row r="1070" spans="1:17" x14ac:dyDescent="0.25">
      <c r="A1070" s="1"/>
      <c r="B1070" s="7"/>
    </row>
    <row r="1071" spans="1:17" x14ac:dyDescent="0.25">
      <c r="A1071" s="1"/>
      <c r="B1071" s="7"/>
    </row>
    <row r="1072" spans="1:17" x14ac:dyDescent="0.25">
      <c r="A1072" s="1"/>
      <c r="B1072" s="7"/>
    </row>
    <row r="1073" spans="1:2" x14ac:dyDescent="0.25">
      <c r="A1073" s="1"/>
      <c r="B1073" s="7"/>
    </row>
    <row r="1074" spans="1:2" x14ac:dyDescent="0.25">
      <c r="A1074" s="1"/>
      <c r="B1074" s="7"/>
    </row>
    <row r="1075" spans="1:2" x14ac:dyDescent="0.25">
      <c r="A1075" s="1"/>
      <c r="B1075" s="7"/>
    </row>
    <row r="1076" spans="1:2" x14ac:dyDescent="0.25">
      <c r="A1076" s="1"/>
      <c r="B1076" s="7"/>
    </row>
    <row r="1077" spans="1:2" x14ac:dyDescent="0.25">
      <c r="A1077" s="1"/>
      <c r="B1077" s="7"/>
    </row>
    <row r="1078" spans="1:2" s="2" customFormat="1" x14ac:dyDescent="0.25">
      <c r="A1078" s="1"/>
      <c r="B1078" s="7"/>
    </row>
    <row r="1079" spans="1:2" s="2" customFormat="1" x14ac:dyDescent="0.25">
      <c r="A1079" s="1"/>
      <c r="B1079" s="7"/>
    </row>
    <row r="1080" spans="1:2" s="2" customFormat="1" x14ac:dyDescent="0.25">
      <c r="A1080" s="1"/>
      <c r="B1080" s="7"/>
    </row>
    <row r="1081" spans="1:2" s="2" customFormat="1" x14ac:dyDescent="0.25">
      <c r="A1081" s="1"/>
      <c r="B1081" s="7"/>
    </row>
    <row r="1082" spans="1:2" s="2" customFormat="1" x14ac:dyDescent="0.25">
      <c r="A1082" s="1"/>
      <c r="B1082" s="7"/>
    </row>
    <row r="1083" spans="1:2" s="2" customFormat="1" x14ac:dyDescent="0.25">
      <c r="A1083" s="1"/>
      <c r="B1083" s="7"/>
    </row>
    <row r="1084" spans="1:2" s="2" customFormat="1" x14ac:dyDescent="0.25">
      <c r="A1084" s="1"/>
      <c r="B1084" s="7"/>
    </row>
    <row r="1085" spans="1:2" s="2" customFormat="1" x14ac:dyDescent="0.25">
      <c r="A1085" s="1"/>
      <c r="B1085" s="7"/>
    </row>
    <row r="1086" spans="1:2" s="2" customFormat="1" x14ac:dyDescent="0.25">
      <c r="A1086" s="1"/>
      <c r="B1086" s="7"/>
    </row>
    <row r="1087" spans="1:2" s="2" customFormat="1" x14ac:dyDescent="0.25">
      <c r="A1087" s="1"/>
      <c r="B1087" s="7"/>
    </row>
    <row r="1088" spans="1:2" s="2" customFormat="1" x14ac:dyDescent="0.25">
      <c r="A1088" s="1"/>
      <c r="B1088" s="7"/>
    </row>
    <row r="1089" spans="1:2" s="2" customFormat="1" x14ac:dyDescent="0.25">
      <c r="A1089" s="1"/>
      <c r="B1089" s="7"/>
    </row>
    <row r="1090" spans="1:2" s="2" customFormat="1" x14ac:dyDescent="0.25">
      <c r="A1090" s="1"/>
      <c r="B1090" s="7"/>
    </row>
    <row r="1091" spans="1:2" s="2" customFormat="1" x14ac:dyDescent="0.25">
      <c r="A1091" s="1"/>
      <c r="B1091" s="7"/>
    </row>
    <row r="1092" spans="1:2" s="2" customFormat="1" x14ac:dyDescent="0.25">
      <c r="A1092" s="1"/>
      <c r="B1092" s="7"/>
    </row>
    <row r="1093" spans="1:2" s="2" customFormat="1" x14ac:dyDescent="0.25">
      <c r="A1093" s="1"/>
      <c r="B1093" s="7"/>
    </row>
    <row r="1094" spans="1:2" s="2" customFormat="1" x14ac:dyDescent="0.25">
      <c r="A1094" s="1"/>
      <c r="B1094" s="7"/>
    </row>
    <row r="1095" spans="1:2" s="2" customFormat="1" x14ac:dyDescent="0.25">
      <c r="A1095" s="1"/>
      <c r="B1095" s="7"/>
    </row>
    <row r="1096" spans="1:2" s="2" customFormat="1" x14ac:dyDescent="0.25">
      <c r="A1096" s="1"/>
      <c r="B1096" s="7"/>
    </row>
    <row r="1097" spans="1:2" s="2" customFormat="1" x14ac:dyDescent="0.25">
      <c r="A1097" s="1"/>
      <c r="B1097" s="7"/>
    </row>
    <row r="1098" spans="1:2" s="2" customFormat="1" x14ac:dyDescent="0.25">
      <c r="A1098" s="1"/>
      <c r="B1098" s="7"/>
    </row>
    <row r="1099" spans="1:2" s="2" customFormat="1" x14ac:dyDescent="0.25">
      <c r="A1099" s="1"/>
      <c r="B1099" s="7"/>
    </row>
    <row r="1100" spans="1:2" s="2" customFormat="1" x14ac:dyDescent="0.25">
      <c r="A1100" s="1"/>
      <c r="B1100" s="7"/>
    </row>
    <row r="1101" spans="1:2" s="2" customFormat="1" x14ac:dyDescent="0.25">
      <c r="A1101" s="1"/>
      <c r="B1101" s="7"/>
    </row>
    <row r="1102" spans="1:2" s="2" customFormat="1" x14ac:dyDescent="0.25">
      <c r="A1102" s="1"/>
      <c r="B1102" s="7"/>
    </row>
    <row r="1103" spans="1:2" s="2" customFormat="1" x14ac:dyDescent="0.25">
      <c r="A1103" s="1"/>
      <c r="B1103" s="7"/>
    </row>
    <row r="1104" spans="1:2" s="2" customFormat="1" x14ac:dyDescent="0.25">
      <c r="A1104" s="1"/>
      <c r="B1104" s="7"/>
    </row>
    <row r="1105" spans="1:2" s="2" customFormat="1" x14ac:dyDescent="0.25">
      <c r="A1105" s="1"/>
      <c r="B1105" s="7"/>
    </row>
    <row r="1106" spans="1:2" s="2" customFormat="1" x14ac:dyDescent="0.25">
      <c r="A1106" s="1"/>
      <c r="B1106" s="7"/>
    </row>
    <row r="1107" spans="1:2" s="2" customFormat="1" x14ac:dyDescent="0.25">
      <c r="A1107" s="1"/>
      <c r="B1107" s="7"/>
    </row>
    <row r="1108" spans="1:2" s="2" customFormat="1" x14ac:dyDescent="0.25">
      <c r="A1108" s="1"/>
      <c r="B1108" s="7"/>
    </row>
    <row r="1109" spans="1:2" s="2" customFormat="1" x14ac:dyDescent="0.25">
      <c r="A1109" s="1"/>
      <c r="B1109" s="7"/>
    </row>
    <row r="1110" spans="1:2" s="2" customFormat="1" x14ac:dyDescent="0.25">
      <c r="A1110" s="1"/>
      <c r="B1110" s="7"/>
    </row>
    <row r="1111" spans="1:2" s="2" customFormat="1" x14ac:dyDescent="0.25">
      <c r="A1111" s="1"/>
      <c r="B1111" s="7"/>
    </row>
    <row r="1112" spans="1:2" s="2" customFormat="1" x14ac:dyDescent="0.25">
      <c r="A1112" s="1"/>
      <c r="B1112" s="7"/>
    </row>
    <row r="1113" spans="1:2" s="2" customFormat="1" x14ac:dyDescent="0.25">
      <c r="A1113" s="1"/>
      <c r="B1113" s="7"/>
    </row>
    <row r="1114" spans="1:2" s="2" customFormat="1" x14ac:dyDescent="0.25">
      <c r="A1114" s="1"/>
      <c r="B1114" s="7"/>
    </row>
    <row r="1115" spans="1:2" s="2" customFormat="1" x14ac:dyDescent="0.25">
      <c r="A1115" s="1"/>
      <c r="B1115" s="7"/>
    </row>
    <row r="1116" spans="1:2" s="2" customFormat="1" x14ac:dyDescent="0.25">
      <c r="A1116" s="1"/>
      <c r="B1116" s="7"/>
    </row>
    <row r="1117" spans="1:2" s="2" customFormat="1" x14ac:dyDescent="0.25">
      <c r="A1117" s="1"/>
      <c r="B1117" s="7"/>
    </row>
    <row r="1118" spans="1:2" s="2" customFormat="1" x14ac:dyDescent="0.25">
      <c r="A1118" s="1"/>
      <c r="B1118" s="7"/>
    </row>
    <row r="1119" spans="1:2" s="2" customFormat="1" x14ac:dyDescent="0.25">
      <c r="A1119" s="1"/>
      <c r="B1119" s="7"/>
    </row>
    <row r="1120" spans="1:2" s="2" customFormat="1" x14ac:dyDescent="0.25">
      <c r="A1120" s="1"/>
      <c r="B1120" s="7"/>
    </row>
    <row r="1121" spans="1:2" s="2" customFormat="1" x14ac:dyDescent="0.25">
      <c r="A1121" s="1"/>
      <c r="B1121" s="7"/>
    </row>
    <row r="1122" spans="1:2" s="2" customFormat="1" x14ac:dyDescent="0.25">
      <c r="A1122" s="1"/>
      <c r="B1122" s="7"/>
    </row>
    <row r="1123" spans="1:2" s="2" customFormat="1" x14ac:dyDescent="0.25">
      <c r="A1123" s="1"/>
      <c r="B1123" s="7"/>
    </row>
    <row r="1124" spans="1:2" s="2" customFormat="1" x14ac:dyDescent="0.25">
      <c r="A1124" s="1"/>
      <c r="B1124" s="7"/>
    </row>
  </sheetData>
  <mergeCells count="15">
    <mergeCell ref="A7:B7"/>
    <mergeCell ref="A36:B36"/>
    <mergeCell ref="A30:B30"/>
    <mergeCell ref="A40:B40"/>
    <mergeCell ref="A15:B15"/>
    <mergeCell ref="A19:B19"/>
    <mergeCell ref="A27:B27"/>
    <mergeCell ref="Z4:Z5"/>
    <mergeCell ref="M1:N1"/>
    <mergeCell ref="M4:P4"/>
    <mergeCell ref="F1:H1"/>
    <mergeCell ref="C4:F4"/>
    <mergeCell ref="H4:K4"/>
    <mergeCell ref="C2:P2"/>
    <mergeCell ref="R4:Y4"/>
  </mergeCells>
  <pageMargins left="0.78740157499999996" right="0.78740157499999996" top="0.984251969" bottom="0.984251969" header="0.4921259845" footer="0.492125984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C5129-B086-42F5-A9FD-FC343F25ED6F}">
  <dimension ref="C2:P47"/>
  <sheetViews>
    <sheetView showGridLines="0" topLeftCell="I46" zoomScale="47" zoomScaleNormal="67" workbookViewId="0">
      <selection activeCell="L41" sqref="L41"/>
    </sheetView>
  </sheetViews>
  <sheetFormatPr defaultColWidth="9.1796875" defaultRowHeight="15" x14ac:dyDescent="0.25"/>
  <cols>
    <col min="1" max="2" width="9.1796875" style="579"/>
    <col min="3" max="3" width="20.81640625" style="579" customWidth="1"/>
    <col min="4" max="6" width="12.54296875" style="579" customWidth="1"/>
    <col min="7" max="7" width="13.90625" style="579" bestFit="1" customWidth="1"/>
    <col min="8" max="8" width="13.36328125" style="579" customWidth="1"/>
    <col min="9" max="9" width="14.36328125" style="579" bestFit="1" customWidth="1"/>
    <col min="10" max="10" width="12.54296875" style="579" bestFit="1" customWidth="1"/>
    <col min="11" max="11" width="9.1796875" style="579"/>
    <col min="12" max="12" width="51.54296875" style="579" customWidth="1"/>
    <col min="13" max="13" width="19.08984375" style="579" customWidth="1"/>
    <col min="14" max="14" width="11.36328125" style="579" customWidth="1"/>
    <col min="15" max="16" width="10.81640625" style="579" customWidth="1"/>
    <col min="17" max="16384" width="9.1796875" style="579"/>
  </cols>
  <sheetData>
    <row r="2" spans="3:13" ht="17.399999999999999" x14ac:dyDescent="0.25">
      <c r="C2" s="578" t="s">
        <v>374</v>
      </c>
    </row>
    <row r="3" spans="3:13" ht="46.8" x14ac:dyDescent="0.25">
      <c r="C3" s="580" t="s">
        <v>375</v>
      </c>
      <c r="D3" s="580" t="s">
        <v>376</v>
      </c>
      <c r="E3" s="580" t="s">
        <v>377</v>
      </c>
      <c r="F3" s="580" t="s">
        <v>378</v>
      </c>
      <c r="G3" s="580" t="s">
        <v>379</v>
      </c>
      <c r="H3" s="581" t="s">
        <v>380</v>
      </c>
      <c r="I3" s="580" t="s">
        <v>381</v>
      </c>
      <c r="J3" s="580" t="s">
        <v>382</v>
      </c>
    </row>
    <row r="4" spans="3:13" ht="17.399999999999999" x14ac:dyDescent="0.25">
      <c r="C4" s="582" t="s">
        <v>117</v>
      </c>
      <c r="D4" s="583">
        <v>450496</v>
      </c>
      <c r="E4" s="583">
        <f>+D4*1000/$F$10</f>
        <v>199.69321947032128</v>
      </c>
      <c r="F4" s="583">
        <v>292820</v>
      </c>
      <c r="G4" s="583">
        <f>+F4*1000/$F$10</f>
        <v>129.7995287978128</v>
      </c>
      <c r="H4" s="584">
        <f>+F4/D4</f>
        <v>0.6499946725387129</v>
      </c>
      <c r="I4" s="583">
        <f>12455*(1+3%)^7</f>
        <v>15318.078993866755</v>
      </c>
      <c r="J4" s="583">
        <f>55185*(1+3%)^7</f>
        <v>67870.589263471455</v>
      </c>
      <c r="K4" s="585">
        <f>+I4/F4</f>
        <v>5.2312270315780188E-2</v>
      </c>
      <c r="L4" s="585">
        <f>+J4/F4</f>
        <v>0.23178262845253553</v>
      </c>
      <c r="M4" s="585"/>
    </row>
    <row r="5" spans="3:13" ht="17.399999999999999" x14ac:dyDescent="0.25">
      <c r="C5" s="582" t="s">
        <v>383</v>
      </c>
      <c r="D5" s="583">
        <v>541486</v>
      </c>
      <c r="E5" s="583">
        <f t="shared" ref="E5:E7" si="0">+D5*1000/$F$10</f>
        <v>240.02673195346105</v>
      </c>
      <c r="F5" s="583">
        <v>186059</v>
      </c>
      <c r="G5" s="583">
        <f t="shared" ref="G5:G7" si="1">+F5*1000/$F$10</f>
        <v>82.475140115402823</v>
      </c>
      <c r="H5" s="584">
        <f t="shared" ref="H5:H8" si="2">+F5/D5</f>
        <v>0.34360814499359171</v>
      </c>
      <c r="I5" s="584"/>
      <c r="J5" s="586" t="s">
        <v>384</v>
      </c>
    </row>
    <row r="6" spans="3:13" ht="17.399999999999999" x14ac:dyDescent="0.25">
      <c r="C6" s="582" t="s">
        <v>32</v>
      </c>
      <c r="D6" s="583">
        <v>439226</v>
      </c>
      <c r="E6" s="583">
        <f t="shared" si="0"/>
        <v>194.69752010022583</v>
      </c>
      <c r="F6" s="583">
        <v>162370</v>
      </c>
      <c r="G6" s="583">
        <f t="shared" si="1"/>
        <v>71.974419407488782</v>
      </c>
      <c r="H6" s="584">
        <f t="shared" si="2"/>
        <v>0.36967301571400601</v>
      </c>
      <c r="I6" s="584"/>
      <c r="J6" s="586" t="s">
        <v>384</v>
      </c>
    </row>
    <row r="7" spans="3:13" ht="17.399999999999999" x14ac:dyDescent="0.25">
      <c r="C7" s="582" t="s">
        <v>326</v>
      </c>
      <c r="D7" s="583">
        <v>50280</v>
      </c>
      <c r="E7" s="583">
        <f t="shared" si="0"/>
        <v>22.287822921774563</v>
      </c>
      <c r="F7" s="583">
        <v>29211</v>
      </c>
      <c r="G7" s="583">
        <f t="shared" si="1"/>
        <v>12.948480417023802</v>
      </c>
      <c r="H7" s="584">
        <f t="shared" si="2"/>
        <v>0.58096658711217186</v>
      </c>
      <c r="I7" s="584"/>
      <c r="J7" s="586" t="s">
        <v>384</v>
      </c>
    </row>
    <row r="8" spans="3:13" ht="17.399999999999999" x14ac:dyDescent="0.25">
      <c r="C8" s="582" t="s">
        <v>385</v>
      </c>
      <c r="D8" s="583">
        <f t="shared" ref="D8" si="3">SUM(D4:D7)</f>
        <v>1481488</v>
      </c>
      <c r="E8" s="587" t="s">
        <v>367</v>
      </c>
      <c r="F8" s="583">
        <f>SUM(F4:F7)</f>
        <v>670460</v>
      </c>
      <c r="G8" s="587" t="s">
        <v>367</v>
      </c>
      <c r="H8" s="588">
        <f t="shared" si="2"/>
        <v>0.45255850874256154</v>
      </c>
      <c r="I8" s="588"/>
      <c r="J8" s="587" t="s">
        <v>367</v>
      </c>
    </row>
    <row r="9" spans="3:13" x14ac:dyDescent="0.25">
      <c r="E9" s="579">
        <v>2017</v>
      </c>
      <c r="F9" s="589">
        <v>2022</v>
      </c>
    </row>
    <row r="10" spans="3:13" x14ac:dyDescent="0.25">
      <c r="C10" s="579" t="s">
        <v>386</v>
      </c>
      <c r="E10" s="589">
        <v>1945994</v>
      </c>
      <c r="F10" s="589">
        <f>+E10*(1+3%)^5</f>
        <v>2255940.3929433539</v>
      </c>
      <c r="G10" s="589"/>
      <c r="H10" s="589"/>
      <c r="I10" s="589"/>
    </row>
    <row r="13" spans="3:13" ht="15.6" x14ac:dyDescent="0.25">
      <c r="C13" s="590" t="s">
        <v>387</v>
      </c>
    </row>
    <row r="15" spans="3:13" ht="15.6" x14ac:dyDescent="0.25">
      <c r="C15" s="577"/>
      <c r="D15" s="577">
        <v>2015</v>
      </c>
      <c r="E15" s="577">
        <v>2025</v>
      </c>
      <c r="F15" s="577">
        <v>2035</v>
      </c>
      <c r="G15" s="577">
        <v>2055</v>
      </c>
    </row>
    <row r="16" spans="3:13" x14ac:dyDescent="0.25">
      <c r="C16" s="591" t="s">
        <v>388</v>
      </c>
      <c r="D16" s="592" t="e">
        <f>+'[9]Consumo Horticolas'!H29</f>
        <v>#REF!</v>
      </c>
      <c r="E16" s="592" t="e">
        <f>+'[9]Consumo Horticolas'!Q29</f>
        <v>#REF!</v>
      </c>
      <c r="F16" s="592" t="e">
        <f>+'[9]Consumo Horticolas'!Z29</f>
        <v>#REF!</v>
      </c>
      <c r="G16" s="592" t="e">
        <f>+'[9]Consumo Horticolas'!AI29</f>
        <v>#REF!</v>
      </c>
    </row>
    <row r="17" spans="3:9" x14ac:dyDescent="0.25">
      <c r="C17" s="591" t="s">
        <v>389</v>
      </c>
      <c r="D17" s="593">
        <f>+'[10]Consumo Horticolas'!I41</f>
        <v>419888250</v>
      </c>
      <c r="E17" s="592" t="e">
        <f>+'[9]Consumo Horticolas'!S41</f>
        <v>#REF!</v>
      </c>
      <c r="F17" s="592" t="e">
        <f>+'[9]Consumo Horticolas'!AC41</f>
        <v>#REF!</v>
      </c>
      <c r="G17" s="592" t="e">
        <f>+'[9]Consumo Horticolas'!AM41</f>
        <v>#REF!</v>
      </c>
    </row>
    <row r="18" spans="3:9" x14ac:dyDescent="0.25">
      <c r="C18" s="591" t="s">
        <v>390</v>
      </c>
      <c r="D18" s="594" t="e">
        <f>+'[9]Consumo Horticolas'!H28</f>
        <v>#REF!</v>
      </c>
      <c r="E18" s="592" t="e">
        <f>+'[9]Consumo Horticolas'!Q28</f>
        <v>#REF!</v>
      </c>
      <c r="F18" s="592" t="e">
        <f>+'[9]Consumo Horticolas'!Z28</f>
        <v>#REF!</v>
      </c>
      <c r="G18" s="592" t="e">
        <f>+'[9]Consumo Horticolas'!AI28</f>
        <v>#REF!</v>
      </c>
    </row>
    <row r="21" spans="3:9" ht="15.6" x14ac:dyDescent="0.25">
      <c r="C21" s="590" t="s">
        <v>391</v>
      </c>
    </row>
    <row r="23" spans="3:9" ht="15.6" x14ac:dyDescent="0.25">
      <c r="C23" s="619"/>
      <c r="D23" s="620">
        <v>2025</v>
      </c>
      <c r="E23" s="620">
        <v>2035</v>
      </c>
      <c r="F23" s="620">
        <v>2055</v>
      </c>
      <c r="G23" s="620" t="s">
        <v>392</v>
      </c>
      <c r="H23" s="620" t="s">
        <v>393</v>
      </c>
    </row>
    <row r="24" spans="3:9" x14ac:dyDescent="0.25">
      <c r="C24" s="591" t="s">
        <v>394</v>
      </c>
      <c r="D24" s="595" t="e">
        <f>+E16*D31</f>
        <v>#REF!</v>
      </c>
      <c r="E24" s="595" t="e">
        <f>+F16*E31</f>
        <v>#REF!</v>
      </c>
      <c r="F24" s="595" t="e">
        <f>+G16*F31</f>
        <v>#REF!</v>
      </c>
      <c r="G24" s="596">
        <v>0.5</v>
      </c>
      <c r="H24" s="724" t="s">
        <v>395</v>
      </c>
      <c r="I24" s="597"/>
    </row>
    <row r="25" spans="3:9" x14ac:dyDescent="0.25">
      <c r="C25" s="598" t="s">
        <v>383</v>
      </c>
      <c r="D25" s="595" t="e">
        <f>+D$29*$G25</f>
        <v>#REF!</v>
      </c>
      <c r="E25" s="595" t="e">
        <f t="shared" ref="E25:F25" si="4">+E29*$G25</f>
        <v>#REF!</v>
      </c>
      <c r="F25" s="595" t="e">
        <f t="shared" si="4"/>
        <v>#REF!</v>
      </c>
      <c r="G25" s="596">
        <v>0.2</v>
      </c>
      <c r="H25" s="725"/>
    </row>
    <row r="26" spans="3:9" x14ac:dyDescent="0.25">
      <c r="C26" s="598" t="s">
        <v>32</v>
      </c>
      <c r="D26" s="595" t="e">
        <f>+D$29*$G26</f>
        <v>#REF!</v>
      </c>
      <c r="E26" s="595" t="e">
        <f>+E$29*$G26</f>
        <v>#REF!</v>
      </c>
      <c r="F26" s="595" t="e">
        <f>+F$29*$G26</f>
        <v>#REF!</v>
      </c>
      <c r="G26" s="599">
        <v>0.2</v>
      </c>
      <c r="H26" s="725"/>
    </row>
    <row r="27" spans="3:9" x14ac:dyDescent="0.25">
      <c r="C27" s="598" t="s">
        <v>326</v>
      </c>
      <c r="D27" s="595" t="e">
        <f>+D$29*$G27</f>
        <v>#REF!</v>
      </c>
      <c r="E27" s="595" t="e">
        <f>+E$29*$G27</f>
        <v>#REF!</v>
      </c>
      <c r="F27" s="595" t="e">
        <f>+F$29*$G27</f>
        <v>#REF!</v>
      </c>
      <c r="G27" s="599">
        <v>0.1</v>
      </c>
      <c r="H27" s="725"/>
    </row>
    <row r="28" spans="3:9" hidden="1" x14ac:dyDescent="0.25">
      <c r="C28" s="591" t="s">
        <v>396</v>
      </c>
      <c r="D28" s="600" t="s">
        <v>367</v>
      </c>
      <c r="E28" s="600" t="s">
        <v>367</v>
      </c>
      <c r="F28" s="600" t="s">
        <v>367</v>
      </c>
      <c r="G28" s="600" t="s">
        <v>367</v>
      </c>
      <c r="H28" s="725"/>
    </row>
    <row r="29" spans="3:9" ht="15.6" x14ac:dyDescent="0.25">
      <c r="C29" s="601" t="s">
        <v>385</v>
      </c>
      <c r="D29" s="602" t="e">
        <f>+D24/$G24</f>
        <v>#REF!</v>
      </c>
      <c r="E29" s="602" t="e">
        <f t="shared" ref="E29:F29" si="5">+E24/$G24</f>
        <v>#REF!</v>
      </c>
      <c r="F29" s="602" t="e">
        <f t="shared" si="5"/>
        <v>#REF!</v>
      </c>
      <c r="G29" s="599">
        <f>SUM(G24:G27)</f>
        <v>0.99999999999999989</v>
      </c>
      <c r="H29" s="726"/>
    </row>
    <row r="30" spans="3:9" x14ac:dyDescent="0.25">
      <c r="C30" s="603" t="s">
        <v>397</v>
      </c>
    </row>
    <row r="31" spans="3:9" x14ac:dyDescent="0.25">
      <c r="D31" s="604">
        <v>0.5</v>
      </c>
      <c r="E31" s="604">
        <v>0.45458999999999999</v>
      </c>
      <c r="F31" s="604">
        <v>0.3</v>
      </c>
    </row>
    <row r="33" spans="4:16" x14ac:dyDescent="0.25">
      <c r="D33" s="605" t="e">
        <f>SUM(D24:D27)</f>
        <v>#REF!</v>
      </c>
      <c r="E33" s="605" t="e">
        <f t="shared" ref="E33:F33" si="6">SUM(E24:E27)</f>
        <v>#REF!</v>
      </c>
      <c r="F33" s="605" t="e">
        <f t="shared" si="6"/>
        <v>#REF!</v>
      </c>
    </row>
    <row r="36" spans="4:16" x14ac:dyDescent="0.25">
      <c r="L36" s="606" t="s">
        <v>398</v>
      </c>
      <c r="M36" s="606"/>
      <c r="N36" s="607"/>
      <c r="O36" s="607"/>
      <c r="P36" s="607"/>
    </row>
    <row r="37" spans="4:16" ht="15.6" thickBot="1" x14ac:dyDescent="0.3">
      <c r="L37" s="607"/>
      <c r="M37" s="607"/>
      <c r="N37" s="607"/>
      <c r="O37" s="607"/>
      <c r="P37" s="607"/>
    </row>
    <row r="38" spans="4:16" ht="15.6" thickBot="1" x14ac:dyDescent="0.3">
      <c r="L38" s="608" t="s">
        <v>399</v>
      </c>
      <c r="M38" s="609" t="s">
        <v>400</v>
      </c>
      <c r="N38" s="610" t="s">
        <v>401</v>
      </c>
      <c r="O38" s="610" t="s">
        <v>402</v>
      </c>
      <c r="P38" s="611" t="s">
        <v>403</v>
      </c>
    </row>
    <row r="39" spans="4:16" x14ac:dyDescent="0.25">
      <c r="L39" s="569" t="s">
        <v>404</v>
      </c>
      <c r="M39" s="570" t="s">
        <v>405</v>
      </c>
      <c r="N39" s="612"/>
      <c r="O39" s="612"/>
      <c r="P39" s="613"/>
    </row>
    <row r="40" spans="4:16" ht="27.6" x14ac:dyDescent="0.25">
      <c r="L40" s="571" t="s">
        <v>406</v>
      </c>
      <c r="M40" s="572" t="s">
        <v>407</v>
      </c>
      <c r="N40" s="614"/>
      <c r="O40" s="615"/>
      <c r="P40" s="616"/>
    </row>
    <row r="41" spans="4:16" ht="27.6" x14ac:dyDescent="0.25">
      <c r="L41" s="573" t="s">
        <v>408</v>
      </c>
      <c r="M41" s="572" t="s">
        <v>409</v>
      </c>
      <c r="N41" s="615"/>
      <c r="O41" s="614"/>
      <c r="P41" s="616"/>
    </row>
    <row r="42" spans="4:16" ht="27.6" x14ac:dyDescent="0.25">
      <c r="L42" s="571" t="s">
        <v>410</v>
      </c>
      <c r="M42" s="572" t="s">
        <v>409</v>
      </c>
      <c r="N42" s="615"/>
      <c r="O42" s="614"/>
      <c r="P42" s="616"/>
    </row>
    <row r="43" spans="4:16" x14ac:dyDescent="0.25">
      <c r="L43" s="571" t="s">
        <v>411</v>
      </c>
      <c r="M43" s="574" t="s">
        <v>412</v>
      </c>
      <c r="N43" s="615"/>
      <c r="O43" s="614"/>
      <c r="P43" s="616"/>
    </row>
    <row r="44" spans="4:16" ht="15.6" thickBot="1" x14ac:dyDescent="0.3">
      <c r="L44" s="575" t="s">
        <v>413</v>
      </c>
      <c r="M44" s="576" t="s">
        <v>414</v>
      </c>
      <c r="N44" s="617"/>
      <c r="O44" s="617"/>
      <c r="P44" s="618"/>
    </row>
    <row r="45" spans="4:16" ht="15.6" x14ac:dyDescent="0.25">
      <c r="L45" s="568" t="s">
        <v>415</v>
      </c>
    </row>
    <row r="46" spans="4:16" ht="15.6" x14ac:dyDescent="0.25">
      <c r="L46" s="568" t="s">
        <v>416</v>
      </c>
    </row>
    <row r="47" spans="4:16" ht="15.6" x14ac:dyDescent="0.25">
      <c r="L47" s="568" t="s">
        <v>417</v>
      </c>
    </row>
  </sheetData>
  <mergeCells count="1">
    <mergeCell ref="H24:H29"/>
  </mergeCells>
  <phoneticPr fontId="81"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CA3CF-8A4B-1D4E-9BCC-106EF212D1B8}">
  <dimension ref="B4:J305"/>
  <sheetViews>
    <sheetView zoomScale="55" workbookViewId="0">
      <selection activeCell="C18" sqref="C18"/>
    </sheetView>
  </sheetViews>
  <sheetFormatPr defaultColWidth="10.6328125" defaultRowHeight="15" x14ac:dyDescent="0.25"/>
  <cols>
    <col min="2" max="2" width="32.90625" bestFit="1" customWidth="1"/>
  </cols>
  <sheetData>
    <row r="4" spans="2:8" ht="15.6" x14ac:dyDescent="0.25">
      <c r="B4" s="745" t="s">
        <v>418</v>
      </c>
      <c r="C4" s="745"/>
      <c r="D4" s="745"/>
      <c r="E4" s="745"/>
      <c r="F4" s="745"/>
      <c r="G4" s="745"/>
      <c r="H4" s="367" t="s">
        <v>419</v>
      </c>
    </row>
    <row r="5" spans="2:8" ht="15.6" x14ac:dyDescent="0.25">
      <c r="B5" s="747" t="s">
        <v>420</v>
      </c>
      <c r="C5" s="747" t="s">
        <v>421</v>
      </c>
      <c r="D5" s="747"/>
      <c r="E5" s="747"/>
      <c r="F5" s="748" t="s">
        <v>422</v>
      </c>
      <c r="G5" s="747" t="s">
        <v>75</v>
      </c>
    </row>
    <row r="6" spans="2:8" ht="15.6" x14ac:dyDescent="0.25">
      <c r="B6" s="747"/>
      <c r="C6" s="330" t="s">
        <v>194</v>
      </c>
      <c r="D6" s="331" t="s">
        <v>102</v>
      </c>
      <c r="E6" s="332" t="s">
        <v>80</v>
      </c>
      <c r="F6" s="748"/>
      <c r="G6" s="747"/>
    </row>
    <row r="7" spans="2:8" ht="15.6" x14ac:dyDescent="0.25">
      <c r="B7" s="747"/>
      <c r="C7" s="333" t="s">
        <v>423</v>
      </c>
      <c r="D7" s="334" t="s">
        <v>423</v>
      </c>
      <c r="E7" s="335" t="s">
        <v>423</v>
      </c>
      <c r="F7" s="748"/>
      <c r="G7" s="747"/>
    </row>
    <row r="8" spans="2:8" ht="15.6" x14ac:dyDescent="0.25">
      <c r="B8" s="336" t="s">
        <v>424</v>
      </c>
      <c r="C8" s="333"/>
      <c r="D8" s="334">
        <v>10</v>
      </c>
      <c r="E8" s="335"/>
      <c r="F8" s="337">
        <v>10</v>
      </c>
      <c r="G8" s="337">
        <v>0</v>
      </c>
    </row>
    <row r="9" spans="2:8" ht="15.6" x14ac:dyDescent="0.25">
      <c r="B9" s="336" t="s">
        <v>425</v>
      </c>
      <c r="C9" s="333"/>
      <c r="D9" s="334"/>
      <c r="E9" s="335"/>
      <c r="F9" s="337">
        <v>0</v>
      </c>
      <c r="G9" s="337">
        <v>0</v>
      </c>
    </row>
    <row r="10" spans="2:8" ht="15.6" x14ac:dyDescent="0.25">
      <c r="B10" s="336" t="s">
        <v>426</v>
      </c>
      <c r="C10" s="333">
        <v>12.5</v>
      </c>
      <c r="D10" s="334">
        <v>5</v>
      </c>
      <c r="E10" s="335">
        <v>12.5</v>
      </c>
      <c r="F10" s="337">
        <v>10</v>
      </c>
      <c r="G10" s="337">
        <v>0.33</v>
      </c>
    </row>
    <row r="11" spans="2:8" ht="15.6" x14ac:dyDescent="0.25">
      <c r="B11" s="336" t="s">
        <v>427</v>
      </c>
      <c r="C11" s="333"/>
      <c r="D11" s="334"/>
      <c r="E11" s="335"/>
      <c r="F11" s="337">
        <v>0</v>
      </c>
      <c r="G11" s="337">
        <v>0</v>
      </c>
    </row>
    <row r="12" spans="2:8" ht="15.6" x14ac:dyDescent="0.25">
      <c r="B12" s="336" t="s">
        <v>428</v>
      </c>
      <c r="C12" s="333"/>
      <c r="D12" s="334">
        <v>15</v>
      </c>
      <c r="E12" s="335">
        <v>25</v>
      </c>
      <c r="F12" s="337">
        <v>20</v>
      </c>
      <c r="G12" s="337">
        <v>0.5</v>
      </c>
    </row>
    <row r="13" spans="2:8" ht="15.6" x14ac:dyDescent="0.25">
      <c r="B13" s="336" t="s">
        <v>429</v>
      </c>
      <c r="C13" s="333">
        <v>25</v>
      </c>
      <c r="D13" s="334">
        <v>20</v>
      </c>
      <c r="E13" s="335">
        <v>40</v>
      </c>
      <c r="F13" s="337">
        <v>28.33</v>
      </c>
      <c r="G13" s="337">
        <v>0.33</v>
      </c>
    </row>
    <row r="14" spans="2:8" ht="15.6" x14ac:dyDescent="0.25">
      <c r="B14" s="338" t="s">
        <v>430</v>
      </c>
      <c r="C14" s="333">
        <v>18</v>
      </c>
      <c r="D14" s="334">
        <v>16</v>
      </c>
      <c r="E14" s="335"/>
      <c r="F14" s="337">
        <v>17</v>
      </c>
      <c r="G14" s="337">
        <v>0.5</v>
      </c>
    </row>
    <row r="15" spans="2:8" ht="15.6" x14ac:dyDescent="0.25">
      <c r="B15" s="338" t="s">
        <v>431</v>
      </c>
      <c r="C15" s="333">
        <v>18</v>
      </c>
      <c r="D15" s="334">
        <v>16</v>
      </c>
      <c r="E15" s="335"/>
      <c r="F15" s="337">
        <v>17</v>
      </c>
      <c r="G15" s="337">
        <v>0.5</v>
      </c>
    </row>
    <row r="16" spans="2:8" ht="15.6" x14ac:dyDescent="0.25">
      <c r="B16" s="338" t="s">
        <v>432</v>
      </c>
      <c r="C16" s="333"/>
      <c r="D16" s="334"/>
      <c r="E16" s="335">
        <v>42.86</v>
      </c>
      <c r="F16" s="337">
        <v>42.86</v>
      </c>
      <c r="G16" s="337">
        <v>0</v>
      </c>
    </row>
    <row r="17" spans="2:7" ht="15.6" x14ac:dyDescent="0.25">
      <c r="B17" s="338" t="s">
        <v>433</v>
      </c>
      <c r="C17" s="333"/>
      <c r="D17" s="334"/>
      <c r="E17" s="335">
        <v>35.71</v>
      </c>
      <c r="F17" s="337">
        <v>35.71</v>
      </c>
      <c r="G17" s="337">
        <v>0</v>
      </c>
    </row>
    <row r="18" spans="2:7" ht="15.6" x14ac:dyDescent="0.25">
      <c r="B18" s="338" t="s">
        <v>434</v>
      </c>
      <c r="C18" s="333"/>
      <c r="D18" s="334"/>
      <c r="E18" s="335">
        <v>35.71</v>
      </c>
      <c r="F18" s="337">
        <v>35.71</v>
      </c>
      <c r="G18" s="337">
        <v>0</v>
      </c>
    </row>
    <row r="19" spans="2:7" ht="15.6" x14ac:dyDescent="0.25">
      <c r="B19" s="338" t="s">
        <v>281</v>
      </c>
      <c r="C19" s="333">
        <v>37.5</v>
      </c>
      <c r="D19" s="334">
        <v>25</v>
      </c>
      <c r="E19" s="335">
        <v>40</v>
      </c>
      <c r="F19" s="337">
        <v>34.17</v>
      </c>
      <c r="G19" s="337">
        <v>0.33</v>
      </c>
    </row>
    <row r="20" spans="2:7" ht="15.6" x14ac:dyDescent="0.25">
      <c r="B20" s="338" t="s">
        <v>435</v>
      </c>
      <c r="C20" s="333">
        <v>35</v>
      </c>
      <c r="D20" s="334"/>
      <c r="E20" s="335"/>
      <c r="F20" s="337">
        <v>35</v>
      </c>
      <c r="G20" s="337">
        <v>0</v>
      </c>
    </row>
    <row r="21" spans="2:7" ht="15.6" x14ac:dyDescent="0.25">
      <c r="B21" s="338" t="s">
        <v>124</v>
      </c>
      <c r="C21" s="333">
        <v>30</v>
      </c>
      <c r="D21" s="334">
        <v>15</v>
      </c>
      <c r="E21" s="335"/>
      <c r="F21" s="337">
        <v>22.5</v>
      </c>
      <c r="G21" s="337">
        <v>0.5</v>
      </c>
    </row>
    <row r="22" spans="2:7" ht="15.6" x14ac:dyDescent="0.25">
      <c r="B22" s="338" t="s">
        <v>436</v>
      </c>
      <c r="C22" s="333">
        <v>20</v>
      </c>
      <c r="D22" s="334">
        <v>15</v>
      </c>
      <c r="E22" s="335">
        <v>35</v>
      </c>
      <c r="F22" s="337">
        <v>23.33</v>
      </c>
      <c r="G22" s="337">
        <v>0.33</v>
      </c>
    </row>
    <row r="23" spans="2:7" ht="15.6" x14ac:dyDescent="0.25">
      <c r="B23" s="338" t="s">
        <v>437</v>
      </c>
      <c r="C23" s="333">
        <v>20</v>
      </c>
      <c r="D23" s="334">
        <v>5</v>
      </c>
      <c r="E23" s="335">
        <v>5</v>
      </c>
      <c r="F23" s="337">
        <v>10</v>
      </c>
      <c r="G23" s="337">
        <v>0.33</v>
      </c>
    </row>
    <row r="24" spans="2:7" ht="15.6" x14ac:dyDescent="0.25">
      <c r="B24" s="338" t="s">
        <v>438</v>
      </c>
      <c r="C24" s="333">
        <v>3</v>
      </c>
      <c r="D24" s="334">
        <v>5</v>
      </c>
      <c r="E24" s="335">
        <v>4.75</v>
      </c>
      <c r="F24" s="337">
        <v>4.25</v>
      </c>
      <c r="G24" s="337">
        <v>0.33</v>
      </c>
    </row>
    <row r="25" spans="2:7" ht="15.6" x14ac:dyDescent="0.25">
      <c r="B25" s="338" t="s">
        <v>439</v>
      </c>
      <c r="C25" s="333">
        <v>15</v>
      </c>
      <c r="D25" s="334"/>
      <c r="E25" s="335"/>
      <c r="F25" s="337">
        <v>15</v>
      </c>
      <c r="G25" s="337">
        <v>0</v>
      </c>
    </row>
    <row r="26" spans="2:7" ht="15.6" x14ac:dyDescent="0.25">
      <c r="B26" s="338" t="s">
        <v>440</v>
      </c>
      <c r="C26" s="333"/>
      <c r="D26" s="334">
        <v>5</v>
      </c>
      <c r="E26" s="335">
        <v>50</v>
      </c>
      <c r="F26" s="337">
        <v>27.5</v>
      </c>
      <c r="G26" s="337">
        <v>0.5</v>
      </c>
    </row>
    <row r="27" spans="2:7" ht="15.6" x14ac:dyDescent="0.25">
      <c r="B27" s="338" t="s">
        <v>441</v>
      </c>
      <c r="C27" s="333"/>
      <c r="D27" s="334">
        <v>3</v>
      </c>
      <c r="E27" s="335">
        <v>25</v>
      </c>
      <c r="F27" s="337">
        <v>14</v>
      </c>
      <c r="G27" s="337">
        <v>0.5</v>
      </c>
    </row>
    <row r="28" spans="2:7" ht="15.6" x14ac:dyDescent="0.25">
      <c r="B28" s="338" t="s">
        <v>442</v>
      </c>
      <c r="C28" s="333"/>
      <c r="D28" s="334"/>
      <c r="E28" s="335">
        <v>20</v>
      </c>
      <c r="F28" s="337">
        <v>20</v>
      </c>
      <c r="G28" s="337">
        <v>1</v>
      </c>
    </row>
    <row r="29" spans="2:7" ht="15.6" x14ac:dyDescent="0.25">
      <c r="B29" s="336" t="s">
        <v>443</v>
      </c>
      <c r="C29" s="333"/>
      <c r="D29" s="334">
        <v>10</v>
      </c>
      <c r="E29" s="335">
        <v>50</v>
      </c>
      <c r="F29" s="337">
        <v>30</v>
      </c>
      <c r="G29" s="337">
        <v>0.5</v>
      </c>
    </row>
    <row r="30" spans="2:7" ht="15.6" x14ac:dyDescent="0.25">
      <c r="B30" s="338" t="s">
        <v>444</v>
      </c>
      <c r="C30" s="333"/>
      <c r="D30" s="334">
        <v>3</v>
      </c>
      <c r="E30" s="335"/>
      <c r="F30" s="337">
        <v>3</v>
      </c>
      <c r="G30" s="337">
        <v>0</v>
      </c>
    </row>
    <row r="31" spans="2:7" ht="15.6" x14ac:dyDescent="0.25">
      <c r="B31" s="338" t="s">
        <v>445</v>
      </c>
      <c r="C31" s="333"/>
      <c r="D31" s="334"/>
      <c r="E31" s="335"/>
      <c r="F31" s="337">
        <v>0</v>
      </c>
      <c r="G31" s="337">
        <v>0</v>
      </c>
    </row>
    <row r="32" spans="2:7" ht="15.6" x14ac:dyDescent="0.25">
      <c r="B32" s="338" t="s">
        <v>446</v>
      </c>
      <c r="C32" s="333">
        <v>47.5</v>
      </c>
      <c r="D32" s="334"/>
      <c r="E32" s="335">
        <v>50</v>
      </c>
      <c r="F32" s="337">
        <v>48.75</v>
      </c>
      <c r="G32" s="337">
        <v>0.5</v>
      </c>
    </row>
    <row r="33" spans="2:7" ht="15.6" x14ac:dyDescent="0.25">
      <c r="B33" s="338" t="s">
        <v>447</v>
      </c>
      <c r="C33" s="333"/>
      <c r="D33" s="334"/>
      <c r="E33" s="335">
        <v>70</v>
      </c>
      <c r="F33" s="337">
        <v>70</v>
      </c>
      <c r="G33" s="337">
        <v>0</v>
      </c>
    </row>
    <row r="34" spans="2:7" ht="15.6" x14ac:dyDescent="0.25">
      <c r="B34" s="338" t="s">
        <v>448</v>
      </c>
      <c r="C34" s="333"/>
      <c r="D34" s="334"/>
      <c r="E34" s="335">
        <v>25</v>
      </c>
      <c r="F34" s="337">
        <v>25</v>
      </c>
      <c r="G34" s="337">
        <v>0</v>
      </c>
    </row>
    <row r="35" spans="2:7" ht="15.6" x14ac:dyDescent="0.25">
      <c r="B35" s="338" t="s">
        <v>59</v>
      </c>
      <c r="C35" s="333"/>
      <c r="D35" s="334"/>
      <c r="E35" s="335">
        <v>50</v>
      </c>
      <c r="F35" s="337">
        <v>50</v>
      </c>
      <c r="G35" s="337">
        <v>0</v>
      </c>
    </row>
    <row r="36" spans="2:7" ht="15.6" x14ac:dyDescent="0.3">
      <c r="B36" s="749" t="s">
        <v>449</v>
      </c>
      <c r="C36" s="749"/>
      <c r="D36" s="320"/>
      <c r="E36" s="320"/>
      <c r="F36" s="320"/>
      <c r="G36" s="320"/>
    </row>
    <row r="39" spans="2:7" ht="16.2" thickBot="1" x14ac:dyDescent="0.3">
      <c r="B39" s="746" t="s">
        <v>450</v>
      </c>
      <c r="C39" s="746"/>
      <c r="D39" s="746"/>
      <c r="E39" s="746"/>
      <c r="F39" s="746"/>
      <c r="G39" s="746"/>
    </row>
    <row r="40" spans="2:7" ht="16.2" thickBot="1" x14ac:dyDescent="0.3">
      <c r="B40" s="729" t="s">
        <v>420</v>
      </c>
      <c r="C40" s="739" t="s">
        <v>451</v>
      </c>
      <c r="D40" s="740"/>
      <c r="E40" s="741"/>
      <c r="F40" s="742" t="s">
        <v>422</v>
      </c>
      <c r="G40" s="742" t="s">
        <v>75</v>
      </c>
    </row>
    <row r="41" spans="2:7" ht="16.2" thickBot="1" x14ac:dyDescent="0.3">
      <c r="B41" s="730"/>
      <c r="C41" s="339" t="s">
        <v>452</v>
      </c>
      <c r="D41" s="340" t="s">
        <v>5</v>
      </c>
      <c r="E41" s="341" t="s">
        <v>3</v>
      </c>
      <c r="F41" s="743"/>
      <c r="G41" s="743"/>
    </row>
    <row r="42" spans="2:7" ht="16.2" thickBot="1" x14ac:dyDescent="0.3">
      <c r="B42" s="731"/>
      <c r="C42" s="342" t="s">
        <v>263</v>
      </c>
      <c r="D42" s="343" t="s">
        <v>263</v>
      </c>
      <c r="E42" s="344" t="s">
        <v>263</v>
      </c>
      <c r="F42" s="744"/>
      <c r="G42" s="744"/>
    </row>
    <row r="43" spans="2:7" ht="15.6" x14ac:dyDescent="0.25">
      <c r="B43" s="318" t="s">
        <v>424</v>
      </c>
      <c r="C43" s="321">
        <v>26.67</v>
      </c>
      <c r="D43" s="345">
        <v>20</v>
      </c>
      <c r="E43" s="346"/>
      <c r="F43" s="329">
        <v>23.34</v>
      </c>
      <c r="G43" s="322">
        <v>0.5</v>
      </c>
    </row>
    <row r="44" spans="2:7" ht="15.6" x14ac:dyDescent="0.25">
      <c r="B44" s="318" t="s">
        <v>425</v>
      </c>
      <c r="C44" s="321">
        <v>29</v>
      </c>
      <c r="D44" s="345"/>
      <c r="E44" s="346"/>
      <c r="F44" s="329">
        <v>29</v>
      </c>
      <c r="G44" s="322">
        <v>0</v>
      </c>
    </row>
    <row r="45" spans="2:7" ht="15.6" x14ac:dyDescent="0.25">
      <c r="B45" s="318" t="s">
        <v>426</v>
      </c>
      <c r="C45" s="321">
        <v>15</v>
      </c>
      <c r="D45" s="345">
        <v>11.5</v>
      </c>
      <c r="E45" s="346">
        <v>25</v>
      </c>
      <c r="F45" s="329">
        <v>17.170000000000002</v>
      </c>
      <c r="G45" s="322">
        <v>0.3</v>
      </c>
    </row>
    <row r="46" spans="2:7" ht="15.6" x14ac:dyDescent="0.3">
      <c r="B46" s="318" t="s">
        <v>427</v>
      </c>
      <c r="C46" s="321"/>
      <c r="D46" s="345"/>
      <c r="E46" s="346"/>
      <c r="F46" s="320"/>
      <c r="G46" s="322">
        <v>0</v>
      </c>
    </row>
    <row r="47" spans="2:7" ht="15.6" x14ac:dyDescent="0.25">
      <c r="B47" s="318" t="s">
        <v>428</v>
      </c>
      <c r="C47" s="321">
        <v>35</v>
      </c>
      <c r="D47" s="345">
        <v>25</v>
      </c>
      <c r="E47" s="346">
        <v>40</v>
      </c>
      <c r="F47" s="329">
        <v>33.33</v>
      </c>
      <c r="G47" s="322">
        <v>0.3</v>
      </c>
    </row>
    <row r="48" spans="2:7" ht="15.6" x14ac:dyDescent="0.25">
      <c r="B48" s="318" t="s">
        <v>429</v>
      </c>
      <c r="C48" s="321">
        <v>40</v>
      </c>
      <c r="D48" s="345">
        <v>30</v>
      </c>
      <c r="E48" s="346">
        <v>50</v>
      </c>
      <c r="F48" s="329">
        <v>40</v>
      </c>
      <c r="G48" s="322">
        <v>0.3</v>
      </c>
    </row>
    <row r="49" spans="2:7" ht="15.6" x14ac:dyDescent="0.25">
      <c r="B49" s="319" t="s">
        <v>430</v>
      </c>
      <c r="C49" s="347">
        <v>25</v>
      </c>
      <c r="D49" s="348">
        <v>23.5</v>
      </c>
      <c r="E49" s="346"/>
      <c r="F49" s="329">
        <v>24.25</v>
      </c>
      <c r="G49" s="322">
        <v>0.5</v>
      </c>
    </row>
    <row r="50" spans="2:7" ht="15.6" x14ac:dyDescent="0.25">
      <c r="B50" s="319" t="s">
        <v>431</v>
      </c>
      <c r="C50" s="347">
        <v>25</v>
      </c>
      <c r="D50" s="348">
        <v>23.5</v>
      </c>
      <c r="E50" s="346"/>
      <c r="F50" s="329">
        <v>24.25</v>
      </c>
      <c r="G50" s="322">
        <v>0.5</v>
      </c>
    </row>
    <row r="51" spans="2:7" ht="15.6" x14ac:dyDescent="0.3">
      <c r="B51" s="319" t="s">
        <v>432</v>
      </c>
      <c r="C51" s="347"/>
      <c r="D51" s="348"/>
      <c r="E51" s="346">
        <v>120</v>
      </c>
      <c r="F51" s="320"/>
      <c r="G51" s="322">
        <v>0</v>
      </c>
    </row>
    <row r="52" spans="2:7" ht="15.6" x14ac:dyDescent="0.3">
      <c r="B52" s="319" t="s">
        <v>433</v>
      </c>
      <c r="C52" s="347"/>
      <c r="D52" s="348"/>
      <c r="E52" s="346">
        <v>90</v>
      </c>
      <c r="F52" s="320"/>
      <c r="G52" s="322">
        <v>0</v>
      </c>
    </row>
    <row r="53" spans="2:7" ht="15.6" x14ac:dyDescent="0.3">
      <c r="B53" s="319" t="s">
        <v>434</v>
      </c>
      <c r="C53" s="347"/>
      <c r="D53" s="348"/>
      <c r="E53" s="346">
        <v>90</v>
      </c>
      <c r="F53" s="320"/>
      <c r="G53" s="322">
        <v>0</v>
      </c>
    </row>
    <row r="54" spans="2:7" ht="15.6" x14ac:dyDescent="0.25">
      <c r="B54" s="319" t="s">
        <v>281</v>
      </c>
      <c r="C54" s="347">
        <v>80</v>
      </c>
      <c r="D54" s="348">
        <v>50</v>
      </c>
      <c r="E54" s="346">
        <v>80</v>
      </c>
      <c r="F54" s="329">
        <v>70</v>
      </c>
      <c r="G54" s="322">
        <v>0.3</v>
      </c>
    </row>
    <row r="55" spans="2:7" ht="15.6" x14ac:dyDescent="0.3">
      <c r="B55" s="319" t="s">
        <v>435</v>
      </c>
      <c r="C55" s="347">
        <v>45</v>
      </c>
      <c r="D55" s="348"/>
      <c r="E55" s="346"/>
      <c r="F55" s="320"/>
      <c r="G55" s="322">
        <v>0</v>
      </c>
    </row>
    <row r="56" spans="2:7" ht="15.6" x14ac:dyDescent="0.25">
      <c r="B56" s="319" t="s">
        <v>124</v>
      </c>
      <c r="C56" s="347">
        <v>40</v>
      </c>
      <c r="D56" s="348">
        <v>25</v>
      </c>
      <c r="E56" s="346"/>
      <c r="F56" s="329">
        <v>32.5</v>
      </c>
      <c r="G56" s="322">
        <v>0.5</v>
      </c>
    </row>
    <row r="57" spans="2:7" ht="15.6" x14ac:dyDescent="0.25">
      <c r="B57" s="319" t="s">
        <v>436</v>
      </c>
      <c r="C57" s="347">
        <v>30</v>
      </c>
      <c r="D57" s="348">
        <v>25</v>
      </c>
      <c r="E57" s="346">
        <v>50</v>
      </c>
      <c r="F57" s="329">
        <v>35</v>
      </c>
      <c r="G57" s="322">
        <v>0.3</v>
      </c>
    </row>
    <row r="58" spans="2:7" ht="15.6" x14ac:dyDescent="0.25">
      <c r="B58" s="319" t="s">
        <v>437</v>
      </c>
      <c r="C58" s="347">
        <v>30</v>
      </c>
      <c r="D58" s="348">
        <v>10</v>
      </c>
      <c r="E58" s="346">
        <v>7</v>
      </c>
      <c r="F58" s="329">
        <v>15.67</v>
      </c>
      <c r="G58" s="322">
        <v>0.3</v>
      </c>
    </row>
    <row r="59" spans="2:7" ht="15.6" x14ac:dyDescent="0.25">
      <c r="B59" s="319" t="s">
        <v>438</v>
      </c>
      <c r="C59" s="347">
        <v>10</v>
      </c>
      <c r="D59" s="348">
        <v>10</v>
      </c>
      <c r="E59" s="346">
        <v>10</v>
      </c>
      <c r="F59" s="329">
        <v>10</v>
      </c>
      <c r="G59" s="322">
        <v>0.3</v>
      </c>
    </row>
    <row r="60" spans="2:7" ht="15.6" x14ac:dyDescent="0.3">
      <c r="B60" s="319" t="s">
        <v>439</v>
      </c>
      <c r="C60" s="321">
        <v>20</v>
      </c>
      <c r="D60" s="345"/>
      <c r="E60" s="346"/>
      <c r="F60" s="320"/>
      <c r="G60" s="322">
        <v>0</v>
      </c>
    </row>
    <row r="61" spans="2:7" ht="15.6" x14ac:dyDescent="0.25">
      <c r="B61" s="319" t="s">
        <v>440</v>
      </c>
      <c r="C61" s="347"/>
      <c r="D61" s="348">
        <v>10</v>
      </c>
      <c r="E61" s="346">
        <v>125</v>
      </c>
      <c r="F61" s="329">
        <v>67.5</v>
      </c>
      <c r="G61" s="322">
        <v>0.5</v>
      </c>
    </row>
    <row r="62" spans="2:7" ht="15.6" x14ac:dyDescent="0.25">
      <c r="B62" s="319" t="s">
        <v>441</v>
      </c>
      <c r="C62" s="347"/>
      <c r="D62" s="348">
        <v>10</v>
      </c>
      <c r="E62" s="346">
        <v>50</v>
      </c>
      <c r="F62" s="329">
        <v>30</v>
      </c>
      <c r="G62" s="322">
        <v>0.5</v>
      </c>
    </row>
    <row r="63" spans="2:7" ht="15.6" x14ac:dyDescent="0.3">
      <c r="B63" s="319" t="s">
        <v>442</v>
      </c>
      <c r="C63" s="347"/>
      <c r="D63" s="348"/>
      <c r="E63" s="346">
        <v>30</v>
      </c>
      <c r="F63" s="320"/>
      <c r="G63" s="322">
        <v>0</v>
      </c>
    </row>
    <row r="64" spans="2:7" ht="15.6" x14ac:dyDescent="0.25">
      <c r="B64" s="318" t="s">
        <v>443</v>
      </c>
      <c r="C64" s="347"/>
      <c r="D64" s="348">
        <v>18</v>
      </c>
      <c r="E64" s="346">
        <v>120</v>
      </c>
      <c r="F64" s="329">
        <v>69</v>
      </c>
      <c r="G64" s="322">
        <v>0.5</v>
      </c>
    </row>
    <row r="65" spans="2:7" ht="15.6" x14ac:dyDescent="0.3">
      <c r="B65" s="319" t="s">
        <v>444</v>
      </c>
      <c r="C65" s="347"/>
      <c r="D65" s="348">
        <v>6</v>
      </c>
      <c r="E65" s="346"/>
      <c r="F65" s="320"/>
      <c r="G65" s="322">
        <v>0</v>
      </c>
    </row>
    <row r="66" spans="2:7" ht="15.6" x14ac:dyDescent="0.3">
      <c r="B66" s="319" t="s">
        <v>445</v>
      </c>
      <c r="C66" s="347"/>
      <c r="D66" s="348"/>
      <c r="E66" s="346"/>
      <c r="F66" s="320"/>
      <c r="G66" s="322">
        <v>0</v>
      </c>
    </row>
    <row r="67" spans="2:7" ht="15.6" x14ac:dyDescent="0.25">
      <c r="B67" s="319" t="s">
        <v>446</v>
      </c>
      <c r="C67" s="347">
        <v>80</v>
      </c>
      <c r="D67" s="348"/>
      <c r="E67" s="346">
        <v>80</v>
      </c>
      <c r="F67" s="329">
        <v>80</v>
      </c>
      <c r="G67" s="322">
        <v>0</v>
      </c>
    </row>
    <row r="68" spans="2:7" ht="15.6" x14ac:dyDescent="0.3">
      <c r="B68" s="319" t="s">
        <v>447</v>
      </c>
      <c r="C68" s="347"/>
      <c r="D68" s="348"/>
      <c r="E68" s="346">
        <v>100</v>
      </c>
      <c r="F68" s="320"/>
      <c r="G68" s="322">
        <v>0</v>
      </c>
    </row>
    <row r="69" spans="2:7" ht="15.6" x14ac:dyDescent="0.3">
      <c r="B69" s="319" t="s">
        <v>448</v>
      </c>
      <c r="C69" s="347"/>
      <c r="D69" s="348"/>
      <c r="E69" s="346">
        <v>50</v>
      </c>
      <c r="F69" s="320"/>
      <c r="G69" s="322">
        <v>0</v>
      </c>
    </row>
    <row r="70" spans="2:7" ht="15.6" x14ac:dyDescent="0.3">
      <c r="B70" s="319" t="s">
        <v>59</v>
      </c>
      <c r="C70" s="347"/>
      <c r="D70" s="348"/>
      <c r="E70" s="346">
        <v>150</v>
      </c>
      <c r="F70" s="320"/>
      <c r="G70" s="322">
        <v>0</v>
      </c>
    </row>
    <row r="71" spans="2:7" ht="15.6" thickBot="1" x14ac:dyDescent="0.3">
      <c r="B71" s="311"/>
      <c r="C71" s="309"/>
      <c r="D71" s="310"/>
      <c r="E71" s="349"/>
      <c r="F71" s="350"/>
      <c r="G71" s="350"/>
    </row>
    <row r="72" spans="2:7" ht="15.6" x14ac:dyDescent="0.3">
      <c r="B72" s="738" t="s">
        <v>449</v>
      </c>
      <c r="C72" s="738"/>
      <c r="D72" s="308"/>
      <c r="E72" s="308"/>
      <c r="F72" s="308"/>
      <c r="G72" s="308"/>
    </row>
    <row r="75" spans="2:7" ht="16.2" thickBot="1" x14ac:dyDescent="0.3">
      <c r="B75" s="728" t="s">
        <v>453</v>
      </c>
      <c r="C75" s="728"/>
      <c r="D75" s="728"/>
      <c r="E75" s="728"/>
      <c r="F75" s="728"/>
      <c r="G75" s="728"/>
    </row>
    <row r="76" spans="2:7" s="351" customFormat="1" ht="16.2" thickBot="1" x14ac:dyDescent="0.3">
      <c r="B76" s="729" t="s">
        <v>420</v>
      </c>
      <c r="C76" s="732" t="s">
        <v>454</v>
      </c>
      <c r="D76" s="733"/>
      <c r="E76" s="734"/>
      <c r="F76" s="735" t="s">
        <v>422</v>
      </c>
      <c r="G76" s="729" t="s">
        <v>75</v>
      </c>
    </row>
    <row r="77" spans="2:7" s="351" customFormat="1" ht="16.2" thickBot="1" x14ac:dyDescent="0.3">
      <c r="B77" s="730"/>
      <c r="C77" s="312" t="s">
        <v>452</v>
      </c>
      <c r="D77" s="313" t="s">
        <v>5</v>
      </c>
      <c r="E77" s="314" t="s">
        <v>3</v>
      </c>
      <c r="F77" s="736"/>
      <c r="G77" s="730"/>
    </row>
    <row r="78" spans="2:7" s="351" customFormat="1" ht="16.2" thickBot="1" x14ac:dyDescent="0.3">
      <c r="B78" s="731"/>
      <c r="C78" s="315" t="s">
        <v>264</v>
      </c>
      <c r="D78" s="316" t="s">
        <v>264</v>
      </c>
      <c r="E78" s="317" t="s">
        <v>264</v>
      </c>
      <c r="F78" s="737"/>
      <c r="G78" s="731"/>
    </row>
    <row r="79" spans="2:7" s="351" customFormat="1" ht="15.6" x14ac:dyDescent="0.25">
      <c r="B79" s="328" t="s">
        <v>59</v>
      </c>
      <c r="C79" s="321"/>
      <c r="D79" s="345"/>
      <c r="E79" s="346">
        <v>167.5</v>
      </c>
      <c r="F79" s="323"/>
      <c r="G79" s="323">
        <v>0</v>
      </c>
    </row>
    <row r="80" spans="2:7" s="351" customFormat="1" ht="15.6" x14ac:dyDescent="0.25">
      <c r="B80" s="328" t="s">
        <v>447</v>
      </c>
      <c r="C80" s="321">
        <v>135</v>
      </c>
      <c r="D80" s="345"/>
      <c r="E80" s="346">
        <v>150</v>
      </c>
      <c r="F80" s="323">
        <v>142.5</v>
      </c>
      <c r="G80" s="323">
        <v>0.5</v>
      </c>
    </row>
    <row r="81" spans="2:7" s="351" customFormat="1" ht="15.6" x14ac:dyDescent="0.25">
      <c r="B81" s="327" t="s">
        <v>443</v>
      </c>
      <c r="C81" s="321"/>
      <c r="D81" s="345">
        <v>35</v>
      </c>
      <c r="E81" s="346">
        <v>150</v>
      </c>
      <c r="F81" s="323">
        <v>92.5</v>
      </c>
      <c r="G81" s="323">
        <v>0.5</v>
      </c>
    </row>
    <row r="82" spans="2:7" s="351" customFormat="1" ht="15.6" x14ac:dyDescent="0.25">
      <c r="B82" s="328" t="s">
        <v>432</v>
      </c>
      <c r="C82" s="321"/>
      <c r="D82" s="345"/>
      <c r="E82" s="346">
        <v>150</v>
      </c>
      <c r="F82" s="323"/>
      <c r="G82" s="323">
        <v>0</v>
      </c>
    </row>
    <row r="83" spans="2:7" s="351" customFormat="1" ht="15.6" x14ac:dyDescent="0.25">
      <c r="B83" s="328" t="s">
        <v>433</v>
      </c>
      <c r="C83" s="321"/>
      <c r="D83" s="345"/>
      <c r="E83" s="346">
        <v>120</v>
      </c>
      <c r="F83" s="323"/>
      <c r="G83" s="323">
        <v>0</v>
      </c>
    </row>
    <row r="84" spans="2:7" s="351" customFormat="1" ht="15.6" x14ac:dyDescent="0.25">
      <c r="B84" s="328" t="s">
        <v>434</v>
      </c>
      <c r="C84" s="321"/>
      <c r="D84" s="345"/>
      <c r="E84" s="346">
        <v>120</v>
      </c>
      <c r="F84" s="323"/>
      <c r="G84" s="323">
        <v>0</v>
      </c>
    </row>
    <row r="85" spans="2:7" s="351" customFormat="1" ht="15.6" x14ac:dyDescent="0.25">
      <c r="B85" s="328" t="s">
        <v>446</v>
      </c>
      <c r="C85" s="321">
        <v>85</v>
      </c>
      <c r="D85" s="345"/>
      <c r="E85" s="346">
        <v>110</v>
      </c>
      <c r="F85" s="323">
        <v>97.5</v>
      </c>
      <c r="G85" s="323">
        <v>0.5</v>
      </c>
    </row>
    <row r="86" spans="2:7" s="351" customFormat="1" ht="15.6" x14ac:dyDescent="0.25">
      <c r="B86" s="328" t="s">
        <v>281</v>
      </c>
      <c r="C86" s="321">
        <v>90</v>
      </c>
      <c r="D86" s="345">
        <v>70</v>
      </c>
      <c r="E86" s="346">
        <v>100</v>
      </c>
      <c r="F86" s="323">
        <v>86.67</v>
      </c>
      <c r="G86" s="323">
        <v>0.33</v>
      </c>
    </row>
    <row r="87" spans="2:7" s="351" customFormat="1" ht="15.6" x14ac:dyDescent="0.25">
      <c r="B87" s="328" t="s">
        <v>448</v>
      </c>
      <c r="C87" s="321"/>
      <c r="D87" s="345"/>
      <c r="E87" s="346">
        <v>90</v>
      </c>
      <c r="F87" s="323"/>
      <c r="G87" s="323">
        <v>0</v>
      </c>
    </row>
    <row r="88" spans="2:7" s="351" customFormat="1" ht="15.6" x14ac:dyDescent="0.25">
      <c r="B88" s="328" t="s">
        <v>435</v>
      </c>
      <c r="C88" s="321">
        <v>65</v>
      </c>
      <c r="D88" s="345"/>
      <c r="E88" s="346"/>
      <c r="F88" s="323"/>
      <c r="G88" s="323">
        <v>0</v>
      </c>
    </row>
    <row r="89" spans="2:7" s="351" customFormat="1" ht="15.6" x14ac:dyDescent="0.25">
      <c r="B89" s="327" t="s">
        <v>429</v>
      </c>
      <c r="C89" s="321">
        <v>49</v>
      </c>
      <c r="D89" s="345">
        <v>40</v>
      </c>
      <c r="E89" s="346">
        <v>80</v>
      </c>
      <c r="F89" s="323">
        <v>56.33</v>
      </c>
      <c r="G89" s="323">
        <v>0.33</v>
      </c>
    </row>
    <row r="90" spans="2:7" s="351" customFormat="1" ht="15.6" x14ac:dyDescent="0.25">
      <c r="B90" s="328" t="s">
        <v>124</v>
      </c>
      <c r="C90" s="321">
        <v>60</v>
      </c>
      <c r="D90" s="345">
        <v>40</v>
      </c>
      <c r="E90" s="346"/>
      <c r="F90" s="323">
        <v>50</v>
      </c>
      <c r="G90" s="323">
        <v>0.5</v>
      </c>
    </row>
    <row r="91" spans="2:7" s="351" customFormat="1" ht="15.6" x14ac:dyDescent="0.25">
      <c r="B91" s="328" t="s">
        <v>436</v>
      </c>
      <c r="C91" s="321">
        <v>60</v>
      </c>
      <c r="D91" s="345">
        <v>35</v>
      </c>
      <c r="E91" s="346">
        <v>65</v>
      </c>
      <c r="F91" s="323">
        <v>53.33</v>
      </c>
      <c r="G91" s="323">
        <v>0.33</v>
      </c>
    </row>
    <row r="92" spans="2:7" s="351" customFormat="1" ht="15.6" x14ac:dyDescent="0.25">
      <c r="B92" s="328" t="s">
        <v>442</v>
      </c>
      <c r="C92" s="321"/>
      <c r="D92" s="345"/>
      <c r="E92" s="346">
        <v>60</v>
      </c>
      <c r="F92" s="323"/>
      <c r="G92" s="323">
        <v>0</v>
      </c>
    </row>
    <row r="93" spans="2:7" s="351" customFormat="1" ht="15.6" x14ac:dyDescent="0.25">
      <c r="B93" s="327" t="s">
        <v>428</v>
      </c>
      <c r="C93" s="321">
        <v>40</v>
      </c>
      <c r="D93" s="345">
        <v>35</v>
      </c>
      <c r="E93" s="346">
        <v>45</v>
      </c>
      <c r="F93" s="323">
        <v>40</v>
      </c>
      <c r="G93" s="323">
        <v>0.33</v>
      </c>
    </row>
    <row r="94" spans="2:7" s="351" customFormat="1" ht="15.6" x14ac:dyDescent="0.25">
      <c r="B94" s="328" t="s">
        <v>430</v>
      </c>
      <c r="C94" s="321">
        <v>35</v>
      </c>
      <c r="D94" s="345">
        <v>35</v>
      </c>
      <c r="E94" s="346"/>
      <c r="F94" s="323">
        <v>35</v>
      </c>
      <c r="G94" s="323">
        <v>0.5</v>
      </c>
    </row>
    <row r="95" spans="2:7" s="351" customFormat="1" ht="15.6" x14ac:dyDescent="0.25">
      <c r="B95" s="328" t="s">
        <v>431</v>
      </c>
      <c r="C95" s="321">
        <v>35</v>
      </c>
      <c r="D95" s="345">
        <v>35</v>
      </c>
      <c r="E95" s="346"/>
      <c r="F95" s="323">
        <v>35</v>
      </c>
      <c r="G95" s="323">
        <v>0.5</v>
      </c>
    </row>
    <row r="96" spans="2:7" s="351" customFormat="1" ht="16.2" thickBot="1" x14ac:dyDescent="0.3">
      <c r="B96" s="327" t="s">
        <v>426</v>
      </c>
      <c r="C96" s="321">
        <v>35</v>
      </c>
      <c r="D96" s="345">
        <v>27.5</v>
      </c>
      <c r="E96" s="346">
        <v>45</v>
      </c>
      <c r="F96" s="323">
        <v>35.83</v>
      </c>
      <c r="G96" s="323">
        <v>0.33</v>
      </c>
    </row>
    <row r="97" spans="2:10" s="351" customFormat="1" ht="15.6" x14ac:dyDescent="0.25">
      <c r="B97" s="327" t="s">
        <v>424</v>
      </c>
      <c r="C97" s="321"/>
      <c r="D97" s="352">
        <v>28</v>
      </c>
      <c r="E97" s="346"/>
      <c r="F97" s="323">
        <v>28</v>
      </c>
      <c r="G97" s="353">
        <v>0</v>
      </c>
    </row>
    <row r="98" spans="2:10" s="351" customFormat="1" ht="15.6" x14ac:dyDescent="0.25">
      <c r="B98" s="328" t="s">
        <v>437</v>
      </c>
      <c r="C98" s="321">
        <v>35</v>
      </c>
      <c r="D98" s="345">
        <v>20</v>
      </c>
      <c r="E98" s="346">
        <v>16.25</v>
      </c>
      <c r="F98" s="323">
        <v>23.75</v>
      </c>
      <c r="G98" s="323">
        <v>0.33</v>
      </c>
    </row>
    <row r="99" spans="2:10" s="351" customFormat="1" ht="15.6" x14ac:dyDescent="0.25">
      <c r="B99" s="328" t="s">
        <v>441</v>
      </c>
      <c r="C99" s="321">
        <v>60</v>
      </c>
      <c r="D99" s="345">
        <v>20</v>
      </c>
      <c r="E99" s="346">
        <v>60</v>
      </c>
      <c r="F99" s="323">
        <v>46.67</v>
      </c>
      <c r="G99" s="323">
        <v>0.33</v>
      </c>
    </row>
    <row r="100" spans="2:10" s="351" customFormat="1" ht="15.6" x14ac:dyDescent="0.25">
      <c r="B100" s="328" t="s">
        <v>438</v>
      </c>
      <c r="C100" s="321">
        <v>37.5</v>
      </c>
      <c r="D100" s="345">
        <v>20</v>
      </c>
      <c r="E100" s="346">
        <v>17.5</v>
      </c>
      <c r="F100" s="323">
        <v>25</v>
      </c>
      <c r="G100" s="323">
        <v>0.33</v>
      </c>
    </row>
    <row r="101" spans="2:10" s="351" customFormat="1" ht="15.6" x14ac:dyDescent="0.25">
      <c r="B101" s="327" t="s">
        <v>427</v>
      </c>
      <c r="C101" s="321">
        <v>37.5</v>
      </c>
      <c r="D101" s="345"/>
      <c r="E101" s="346"/>
      <c r="F101" s="323">
        <v>37.5</v>
      </c>
      <c r="G101" s="323">
        <v>0</v>
      </c>
    </row>
    <row r="102" spans="2:10" s="351" customFormat="1" ht="15.6" x14ac:dyDescent="0.25">
      <c r="B102" s="328" t="s">
        <v>439</v>
      </c>
      <c r="C102" s="321">
        <v>37.5</v>
      </c>
      <c r="D102" s="345"/>
      <c r="E102" s="346"/>
      <c r="F102" s="323"/>
      <c r="G102" s="323">
        <v>0</v>
      </c>
    </row>
    <row r="103" spans="2:10" s="351" customFormat="1" ht="15.6" x14ac:dyDescent="0.25">
      <c r="B103" s="328" t="s">
        <v>440</v>
      </c>
      <c r="C103" s="321">
        <v>60</v>
      </c>
      <c r="D103" s="345">
        <v>25</v>
      </c>
      <c r="E103" s="346">
        <v>175</v>
      </c>
      <c r="F103" s="323">
        <v>86.67</v>
      </c>
      <c r="G103" s="323">
        <v>0.33</v>
      </c>
    </row>
    <row r="104" spans="2:10" s="351" customFormat="1" ht="15.6" x14ac:dyDescent="0.25">
      <c r="B104" s="328" t="s">
        <v>444</v>
      </c>
      <c r="C104" s="321">
        <v>50</v>
      </c>
      <c r="D104" s="345">
        <v>10</v>
      </c>
      <c r="E104" s="346"/>
      <c r="F104" s="323">
        <v>30</v>
      </c>
      <c r="G104" s="323">
        <v>0.5</v>
      </c>
    </row>
    <row r="105" spans="2:10" s="351" customFormat="1" ht="15.6" x14ac:dyDescent="0.25">
      <c r="B105" s="328" t="s">
        <v>445</v>
      </c>
      <c r="C105" s="321">
        <v>80</v>
      </c>
      <c r="D105" s="345"/>
      <c r="E105" s="346"/>
      <c r="F105" s="323"/>
      <c r="G105" s="323">
        <v>0</v>
      </c>
    </row>
    <row r="106" spans="2:10" s="351" customFormat="1" ht="15.6" x14ac:dyDescent="0.25">
      <c r="B106" s="327" t="s">
        <v>425</v>
      </c>
      <c r="C106" s="321"/>
      <c r="D106" s="345"/>
      <c r="E106" s="346"/>
      <c r="F106" s="323"/>
      <c r="G106" s="323">
        <v>0</v>
      </c>
    </row>
    <row r="107" spans="2:10" s="351" customFormat="1" ht="16.2" thickBot="1" x14ac:dyDescent="0.3">
      <c r="B107" s="324"/>
      <c r="C107" s="325"/>
      <c r="D107" s="354"/>
      <c r="E107" s="355"/>
      <c r="F107" s="326"/>
      <c r="G107" s="326"/>
    </row>
    <row r="108" spans="2:10" x14ac:dyDescent="0.25">
      <c r="B108" s="738" t="s">
        <v>449</v>
      </c>
      <c r="C108" s="738"/>
    </row>
    <row r="111" spans="2:10" ht="16.2" thickBot="1" x14ac:dyDescent="0.3">
      <c r="B111" s="727" t="s">
        <v>455</v>
      </c>
      <c r="C111" s="727"/>
      <c r="D111" s="727"/>
      <c r="E111" s="727"/>
      <c r="F111" s="727"/>
      <c r="G111" s="727"/>
      <c r="H111" s="727"/>
      <c r="I111" s="727"/>
      <c r="J111" s="727"/>
    </row>
    <row r="112" spans="2:10" ht="15.6" thickBot="1" x14ac:dyDescent="0.3">
      <c r="B112" s="357" t="s">
        <v>456</v>
      </c>
      <c r="C112" s="358" t="s">
        <v>457</v>
      </c>
      <c r="D112" s="358" t="s">
        <v>194</v>
      </c>
      <c r="E112" s="358" t="s">
        <v>458</v>
      </c>
      <c r="F112" s="358" t="s">
        <v>459</v>
      </c>
      <c r="G112" s="358" t="s">
        <v>81</v>
      </c>
      <c r="H112" s="358" t="s">
        <v>102</v>
      </c>
      <c r="I112" s="358" t="s">
        <v>80</v>
      </c>
      <c r="J112" s="358" t="s">
        <v>294</v>
      </c>
    </row>
    <row r="113" spans="2:10" ht="15.6" thickBot="1" x14ac:dyDescent="0.3">
      <c r="B113" s="359">
        <v>913</v>
      </c>
      <c r="C113" s="360">
        <v>45295</v>
      </c>
      <c r="D113" s="350">
        <v>30</v>
      </c>
      <c r="E113" s="350">
        <v>20</v>
      </c>
      <c r="F113" s="350">
        <v>20</v>
      </c>
      <c r="G113" s="350">
        <v>11.13</v>
      </c>
      <c r="H113" s="350">
        <v>25</v>
      </c>
      <c r="I113" s="350">
        <v>58.82</v>
      </c>
      <c r="J113" s="350">
        <v>15</v>
      </c>
    </row>
    <row r="114" spans="2:10" ht="15.6" thickBot="1" x14ac:dyDescent="0.3">
      <c r="B114" s="359">
        <v>914</v>
      </c>
      <c r="C114" s="360">
        <v>45300</v>
      </c>
      <c r="D114" s="350">
        <v>30</v>
      </c>
      <c r="E114" s="350">
        <v>22.22</v>
      </c>
      <c r="F114" s="350">
        <v>20</v>
      </c>
      <c r="G114" s="350">
        <v>11.13</v>
      </c>
      <c r="H114" s="350">
        <v>35</v>
      </c>
      <c r="I114" s="350">
        <v>50</v>
      </c>
      <c r="J114" s="350">
        <v>15</v>
      </c>
    </row>
    <row r="115" spans="2:10" ht="15.6" thickBot="1" x14ac:dyDescent="0.3">
      <c r="B115" s="359">
        <v>915</v>
      </c>
      <c r="C115" s="360">
        <v>45307</v>
      </c>
      <c r="D115" s="350">
        <v>30</v>
      </c>
      <c r="E115" s="350">
        <v>25</v>
      </c>
      <c r="F115" s="350">
        <v>20</v>
      </c>
      <c r="G115" s="350">
        <v>25</v>
      </c>
      <c r="H115" s="350">
        <v>35</v>
      </c>
      <c r="I115" s="350">
        <v>20</v>
      </c>
      <c r="J115" s="350">
        <v>15</v>
      </c>
    </row>
    <row r="116" spans="2:10" ht="15.6" thickBot="1" x14ac:dyDescent="0.3">
      <c r="B116" s="359">
        <v>916</v>
      </c>
      <c r="C116" s="360">
        <v>45314</v>
      </c>
      <c r="D116" s="350">
        <v>30</v>
      </c>
      <c r="E116" s="350">
        <v>25</v>
      </c>
      <c r="F116" s="350">
        <v>20</v>
      </c>
      <c r="G116" s="350">
        <v>25</v>
      </c>
      <c r="H116" s="350">
        <v>35</v>
      </c>
      <c r="I116" s="350">
        <v>20</v>
      </c>
      <c r="J116" s="350">
        <v>20</v>
      </c>
    </row>
    <row r="117" spans="2:10" ht="15.6" thickBot="1" x14ac:dyDescent="0.3">
      <c r="B117" s="359">
        <v>917</v>
      </c>
      <c r="C117" s="360">
        <v>45320</v>
      </c>
      <c r="D117" s="350">
        <v>25</v>
      </c>
      <c r="E117" s="350">
        <v>25</v>
      </c>
      <c r="F117" s="350">
        <v>20</v>
      </c>
      <c r="G117" s="350">
        <v>35</v>
      </c>
      <c r="H117" s="350">
        <v>35</v>
      </c>
      <c r="I117" s="350">
        <v>20</v>
      </c>
      <c r="J117" s="350">
        <v>20</v>
      </c>
    </row>
    <row r="118" spans="2:10" ht="15.6" thickBot="1" x14ac:dyDescent="0.3">
      <c r="B118" s="359">
        <v>918</v>
      </c>
      <c r="C118" s="350" t="s">
        <v>460</v>
      </c>
      <c r="D118" s="350">
        <v>25</v>
      </c>
      <c r="E118" s="350">
        <v>20</v>
      </c>
      <c r="F118" s="350">
        <v>20</v>
      </c>
      <c r="G118" s="350">
        <v>35</v>
      </c>
      <c r="H118" s="350">
        <v>35</v>
      </c>
      <c r="I118" s="350">
        <v>40</v>
      </c>
      <c r="J118" s="350">
        <v>15</v>
      </c>
    </row>
    <row r="119" spans="2:10" ht="15.6" thickBot="1" x14ac:dyDescent="0.3">
      <c r="B119" s="359">
        <v>919</v>
      </c>
      <c r="C119" s="350" t="s">
        <v>461</v>
      </c>
      <c r="D119" s="350">
        <v>25</v>
      </c>
      <c r="E119" s="350">
        <v>28.57</v>
      </c>
      <c r="F119" s="350">
        <v>21.38</v>
      </c>
      <c r="G119" s="350">
        <v>11.13</v>
      </c>
      <c r="H119" s="350">
        <v>35</v>
      </c>
      <c r="I119" s="350">
        <v>40</v>
      </c>
      <c r="J119" s="350">
        <v>15</v>
      </c>
    </row>
    <row r="120" spans="2:10" ht="15.6" thickBot="1" x14ac:dyDescent="0.3">
      <c r="B120" s="359">
        <v>920</v>
      </c>
      <c r="C120" s="350" t="s">
        <v>462</v>
      </c>
      <c r="D120" s="350">
        <v>25</v>
      </c>
      <c r="E120" s="350">
        <v>20</v>
      </c>
      <c r="F120" s="350">
        <v>20</v>
      </c>
      <c r="G120" s="350">
        <v>11.13</v>
      </c>
      <c r="H120" s="350">
        <v>35</v>
      </c>
      <c r="I120" s="350">
        <v>10</v>
      </c>
      <c r="J120" s="350">
        <v>15</v>
      </c>
    </row>
    <row r="121" spans="2:10" ht="15.6" thickBot="1" x14ac:dyDescent="0.3">
      <c r="B121" s="359">
        <v>921</v>
      </c>
      <c r="C121" s="350" t="s">
        <v>463</v>
      </c>
      <c r="D121" s="350">
        <v>25</v>
      </c>
      <c r="E121" s="350">
        <v>20</v>
      </c>
      <c r="F121" s="350">
        <v>33.33</v>
      </c>
      <c r="G121" s="350">
        <v>11.11</v>
      </c>
      <c r="H121" s="350">
        <v>35</v>
      </c>
      <c r="I121" s="350">
        <v>10</v>
      </c>
      <c r="J121" s="350">
        <v>10</v>
      </c>
    </row>
    <row r="122" spans="2:10" ht="15.6" thickBot="1" x14ac:dyDescent="0.3">
      <c r="B122" s="359">
        <v>922</v>
      </c>
      <c r="C122" s="360">
        <v>45357</v>
      </c>
      <c r="D122" s="350">
        <v>25</v>
      </c>
      <c r="E122" s="350">
        <v>20</v>
      </c>
      <c r="F122" s="350">
        <v>27.74</v>
      </c>
      <c r="G122" s="350">
        <v>11.11</v>
      </c>
      <c r="H122" s="350">
        <v>35</v>
      </c>
      <c r="I122" s="350">
        <v>35</v>
      </c>
      <c r="J122" s="350">
        <v>13</v>
      </c>
    </row>
    <row r="123" spans="2:10" ht="15.6" thickBot="1" x14ac:dyDescent="0.3">
      <c r="B123" s="359">
        <v>923</v>
      </c>
      <c r="C123" s="360">
        <v>45364</v>
      </c>
      <c r="D123" s="350">
        <v>25</v>
      </c>
      <c r="E123" s="350">
        <v>20</v>
      </c>
      <c r="F123" s="350">
        <v>27.63</v>
      </c>
      <c r="G123" s="350">
        <v>11.11</v>
      </c>
      <c r="H123" s="350">
        <v>35</v>
      </c>
      <c r="I123" s="350">
        <v>20</v>
      </c>
      <c r="J123" s="350">
        <v>15</v>
      </c>
    </row>
    <row r="124" spans="2:10" ht="15.6" thickBot="1" x14ac:dyDescent="0.3">
      <c r="B124" s="359">
        <v>924</v>
      </c>
      <c r="C124" s="360">
        <v>45371</v>
      </c>
      <c r="D124" s="350">
        <v>25</v>
      </c>
      <c r="E124" s="350">
        <v>20</v>
      </c>
      <c r="F124" s="350">
        <v>27.71</v>
      </c>
      <c r="G124" s="350">
        <v>10.53</v>
      </c>
      <c r="H124" s="350">
        <v>30</v>
      </c>
      <c r="I124" s="350">
        <v>20</v>
      </c>
      <c r="J124" s="350">
        <v>15</v>
      </c>
    </row>
    <row r="125" spans="2:10" ht="15.6" thickBot="1" x14ac:dyDescent="0.3">
      <c r="B125" s="359">
        <v>925</v>
      </c>
      <c r="C125" s="360">
        <v>45378</v>
      </c>
      <c r="D125" s="350">
        <v>25</v>
      </c>
      <c r="E125" s="350">
        <v>20</v>
      </c>
      <c r="F125" s="350">
        <v>27.37</v>
      </c>
      <c r="G125" s="350">
        <v>10.76</v>
      </c>
      <c r="H125" s="350">
        <v>35</v>
      </c>
      <c r="I125" s="350">
        <v>20</v>
      </c>
      <c r="J125" s="350">
        <v>15</v>
      </c>
    </row>
    <row r="126" spans="2:10" ht="15.6" thickBot="1" x14ac:dyDescent="0.3">
      <c r="B126" s="359">
        <v>926</v>
      </c>
      <c r="C126" s="350" t="s">
        <v>464</v>
      </c>
      <c r="D126" s="350">
        <v>25</v>
      </c>
      <c r="E126" s="350">
        <v>20</v>
      </c>
      <c r="F126" s="350">
        <v>27.37</v>
      </c>
      <c r="G126" s="350">
        <v>10.76</v>
      </c>
      <c r="H126" s="350">
        <v>25</v>
      </c>
      <c r="I126" s="350">
        <v>20</v>
      </c>
      <c r="J126" s="350">
        <v>15</v>
      </c>
    </row>
    <row r="127" spans="2:10" ht="15.6" thickBot="1" x14ac:dyDescent="0.3">
      <c r="B127" s="359">
        <v>927</v>
      </c>
      <c r="C127" s="350" t="s">
        <v>465</v>
      </c>
      <c r="D127" s="350">
        <v>25</v>
      </c>
      <c r="E127" s="350">
        <v>43.1</v>
      </c>
      <c r="F127" s="350">
        <v>30.77</v>
      </c>
      <c r="G127" s="350">
        <v>10.76</v>
      </c>
      <c r="H127" s="350">
        <v>25</v>
      </c>
      <c r="I127" s="350">
        <v>20</v>
      </c>
      <c r="J127" s="350">
        <v>15</v>
      </c>
    </row>
    <row r="128" spans="2:10" ht="15.6" thickBot="1" x14ac:dyDescent="0.3">
      <c r="B128" s="359">
        <v>928</v>
      </c>
      <c r="C128" s="350" t="s">
        <v>466</v>
      </c>
      <c r="D128" s="350">
        <v>25</v>
      </c>
      <c r="E128" s="350">
        <v>20</v>
      </c>
      <c r="F128" s="350">
        <v>30.77</v>
      </c>
      <c r="G128" s="350">
        <v>10.76</v>
      </c>
      <c r="H128" s="350">
        <v>25</v>
      </c>
      <c r="I128" s="350">
        <v>20</v>
      </c>
      <c r="J128" s="350">
        <v>15</v>
      </c>
    </row>
    <row r="129" spans="2:10" ht="15.6" thickBot="1" x14ac:dyDescent="0.3">
      <c r="B129" s="359">
        <v>929</v>
      </c>
      <c r="C129" s="350" t="s">
        <v>467</v>
      </c>
      <c r="D129" s="350">
        <v>25</v>
      </c>
      <c r="E129" s="350">
        <v>20</v>
      </c>
      <c r="F129" s="350">
        <v>30.77</v>
      </c>
      <c r="G129" s="350">
        <v>10.72</v>
      </c>
      <c r="H129" s="350">
        <v>25</v>
      </c>
      <c r="I129" s="350">
        <v>10</v>
      </c>
      <c r="J129" s="350">
        <v>15</v>
      </c>
    </row>
    <row r="130" spans="2:10" ht="15.6" thickBot="1" x14ac:dyDescent="0.3">
      <c r="B130" s="359">
        <v>930</v>
      </c>
      <c r="C130" s="350" t="s">
        <v>468</v>
      </c>
      <c r="D130" s="350">
        <v>25</v>
      </c>
      <c r="E130" s="350">
        <v>20</v>
      </c>
      <c r="F130" s="350">
        <v>30.77</v>
      </c>
      <c r="G130" s="350">
        <v>19.13</v>
      </c>
      <c r="H130" s="350">
        <v>25</v>
      </c>
      <c r="I130" s="350">
        <v>10</v>
      </c>
      <c r="J130" s="350">
        <v>15</v>
      </c>
    </row>
    <row r="131" spans="2:10" ht="15.6" thickBot="1" x14ac:dyDescent="0.3">
      <c r="B131" s="359">
        <v>931</v>
      </c>
      <c r="C131" s="350" t="s">
        <v>469</v>
      </c>
      <c r="D131" s="350">
        <v>25</v>
      </c>
      <c r="E131" s="350">
        <v>20</v>
      </c>
      <c r="F131" s="350">
        <v>25.3</v>
      </c>
      <c r="G131" s="350">
        <v>6.67</v>
      </c>
      <c r="H131" s="350">
        <v>25</v>
      </c>
      <c r="I131" s="350">
        <v>10</v>
      </c>
      <c r="J131" s="350">
        <v>15</v>
      </c>
    </row>
    <row r="132" spans="2:10" ht="15.6" thickBot="1" x14ac:dyDescent="0.3">
      <c r="B132" s="359">
        <v>932</v>
      </c>
      <c r="C132" s="350" t="s">
        <v>470</v>
      </c>
      <c r="D132" s="350">
        <v>25</v>
      </c>
      <c r="E132" s="350">
        <v>40</v>
      </c>
      <c r="F132" s="350">
        <v>25.3</v>
      </c>
      <c r="G132" s="350">
        <v>6.67</v>
      </c>
      <c r="H132" s="350">
        <v>25</v>
      </c>
      <c r="I132" s="350">
        <v>10</v>
      </c>
      <c r="J132" s="350">
        <v>15</v>
      </c>
    </row>
    <row r="133" spans="2:10" ht="15.6" thickBot="1" x14ac:dyDescent="0.3">
      <c r="B133" s="359">
        <v>933</v>
      </c>
      <c r="C133" s="350" t="s">
        <v>471</v>
      </c>
      <c r="D133" s="350">
        <v>25</v>
      </c>
      <c r="E133" s="350">
        <v>25</v>
      </c>
      <c r="F133" s="350">
        <v>25.3</v>
      </c>
      <c r="G133" s="350">
        <v>18.059999999999999</v>
      </c>
      <c r="H133" s="350">
        <v>25</v>
      </c>
      <c r="I133" s="350">
        <v>10</v>
      </c>
      <c r="J133" s="350">
        <v>12</v>
      </c>
    </row>
    <row r="134" spans="2:10" ht="15.6" thickBot="1" x14ac:dyDescent="0.3">
      <c r="B134" s="359">
        <v>934</v>
      </c>
      <c r="C134" s="350" t="s">
        <v>472</v>
      </c>
      <c r="D134" s="350">
        <v>25</v>
      </c>
      <c r="E134" s="350">
        <v>20</v>
      </c>
      <c r="F134" s="350">
        <v>25.3</v>
      </c>
      <c r="G134" s="350">
        <v>10</v>
      </c>
      <c r="H134" s="350">
        <v>25</v>
      </c>
      <c r="I134" s="350">
        <v>10</v>
      </c>
      <c r="J134" s="350">
        <v>20</v>
      </c>
    </row>
    <row r="135" spans="2:10" ht="15.6" thickBot="1" x14ac:dyDescent="0.3">
      <c r="B135" s="359">
        <v>935</v>
      </c>
      <c r="C135" s="360">
        <v>45448</v>
      </c>
      <c r="D135" s="350">
        <v>25</v>
      </c>
      <c r="E135" s="350">
        <v>20</v>
      </c>
      <c r="F135" s="350">
        <v>22.22</v>
      </c>
      <c r="G135" s="350">
        <v>11.11</v>
      </c>
      <c r="H135" s="350">
        <v>25</v>
      </c>
      <c r="I135" s="350">
        <v>8.33</v>
      </c>
      <c r="J135" s="350">
        <v>20</v>
      </c>
    </row>
    <row r="136" spans="2:10" ht="15.6" thickBot="1" x14ac:dyDescent="0.3">
      <c r="B136" s="359">
        <v>936</v>
      </c>
      <c r="C136" s="360">
        <v>45455</v>
      </c>
      <c r="D136" s="350">
        <v>25</v>
      </c>
      <c r="E136" s="350">
        <v>20</v>
      </c>
      <c r="F136" s="350">
        <v>22.22</v>
      </c>
      <c r="G136" s="350">
        <v>11.11</v>
      </c>
      <c r="H136" s="350">
        <v>25</v>
      </c>
      <c r="I136" s="350">
        <v>8.33</v>
      </c>
      <c r="J136" s="350">
        <v>20</v>
      </c>
    </row>
    <row r="137" spans="2:10" ht="15.6" thickBot="1" x14ac:dyDescent="0.3">
      <c r="B137" s="359">
        <v>937</v>
      </c>
      <c r="C137" s="360">
        <v>45462</v>
      </c>
      <c r="D137" s="350">
        <v>25</v>
      </c>
      <c r="E137" s="350">
        <v>20</v>
      </c>
      <c r="F137" s="350">
        <v>22.22</v>
      </c>
      <c r="G137" s="350">
        <v>11.11</v>
      </c>
      <c r="H137" s="350">
        <v>25</v>
      </c>
      <c r="I137" s="350">
        <v>8.33</v>
      </c>
      <c r="J137" s="350">
        <v>20</v>
      </c>
    </row>
    <row r="138" spans="2:10" ht="15.6" thickBot="1" x14ac:dyDescent="0.3">
      <c r="B138" s="359">
        <v>938</v>
      </c>
      <c r="C138" s="360">
        <v>45470</v>
      </c>
      <c r="D138" s="350">
        <v>25</v>
      </c>
      <c r="E138" s="350">
        <v>20</v>
      </c>
      <c r="F138" s="350">
        <v>22.22</v>
      </c>
      <c r="G138" s="350">
        <v>11.11</v>
      </c>
      <c r="H138" s="350">
        <v>28.33</v>
      </c>
      <c r="I138" s="350">
        <v>10</v>
      </c>
      <c r="J138" s="350">
        <v>20</v>
      </c>
    </row>
    <row r="139" spans="2:10" ht="15.6" thickBot="1" x14ac:dyDescent="0.3">
      <c r="B139" s="359">
        <v>939</v>
      </c>
      <c r="C139" s="360">
        <v>45476</v>
      </c>
      <c r="D139" s="350">
        <v>25</v>
      </c>
      <c r="E139" s="350">
        <v>20</v>
      </c>
      <c r="F139" s="350">
        <v>22.22</v>
      </c>
      <c r="G139" s="350">
        <v>10.53</v>
      </c>
      <c r="H139" s="350">
        <v>35</v>
      </c>
      <c r="I139" s="350">
        <v>20</v>
      </c>
      <c r="J139" s="350">
        <v>15</v>
      </c>
    </row>
    <row r="140" spans="2:10" ht="15.6" thickBot="1" x14ac:dyDescent="0.3">
      <c r="B140" s="359">
        <v>940</v>
      </c>
      <c r="C140" s="360">
        <v>45483</v>
      </c>
      <c r="D140" s="350">
        <v>25</v>
      </c>
      <c r="E140" s="350">
        <v>20</v>
      </c>
      <c r="F140" s="350">
        <v>22.22</v>
      </c>
      <c r="G140" s="350">
        <v>21.05</v>
      </c>
      <c r="H140" s="350">
        <v>35</v>
      </c>
      <c r="I140" s="350">
        <v>20</v>
      </c>
      <c r="J140" s="350">
        <v>15</v>
      </c>
    </row>
    <row r="141" spans="2:10" ht="15.6" thickBot="1" x14ac:dyDescent="0.3">
      <c r="B141" s="359">
        <v>941</v>
      </c>
      <c r="C141" s="360">
        <v>45490</v>
      </c>
      <c r="D141" s="350">
        <v>25</v>
      </c>
      <c r="E141" s="350">
        <v>20</v>
      </c>
      <c r="F141" s="350">
        <v>22.22</v>
      </c>
      <c r="G141" s="350">
        <v>21.05</v>
      </c>
      <c r="H141" s="350">
        <v>35</v>
      </c>
      <c r="I141" s="350">
        <v>9.09</v>
      </c>
      <c r="J141" s="350">
        <v>15</v>
      </c>
    </row>
    <row r="142" spans="2:10" ht="15.6" thickBot="1" x14ac:dyDescent="0.3">
      <c r="B142" s="359">
        <v>942</v>
      </c>
      <c r="C142" s="360">
        <v>45497</v>
      </c>
      <c r="D142" s="350">
        <v>25</v>
      </c>
      <c r="E142" s="350">
        <v>20</v>
      </c>
      <c r="F142" s="350">
        <v>22.22</v>
      </c>
      <c r="G142" s="350">
        <v>21.05</v>
      </c>
      <c r="H142" s="350">
        <v>35</v>
      </c>
      <c r="I142" s="350">
        <v>9.09</v>
      </c>
      <c r="J142" s="350">
        <v>15</v>
      </c>
    </row>
    <row r="143" spans="2:10" ht="15.6" thickBot="1" x14ac:dyDescent="0.3">
      <c r="B143" s="359">
        <v>943</v>
      </c>
      <c r="C143" s="360">
        <v>45504</v>
      </c>
      <c r="D143" s="350">
        <v>25</v>
      </c>
      <c r="E143" s="350">
        <v>20</v>
      </c>
      <c r="F143" s="350">
        <v>20.440000000000001</v>
      </c>
      <c r="G143" s="350">
        <v>10.53</v>
      </c>
      <c r="H143" s="350">
        <v>35</v>
      </c>
      <c r="I143" s="350">
        <v>20</v>
      </c>
      <c r="J143" s="350">
        <v>15</v>
      </c>
    </row>
    <row r="144" spans="2:10" ht="15.6" thickBot="1" x14ac:dyDescent="0.3">
      <c r="B144" s="359">
        <v>944</v>
      </c>
      <c r="C144" s="350" t="s">
        <v>473</v>
      </c>
      <c r="D144" s="350">
        <v>25</v>
      </c>
      <c r="E144" s="350">
        <v>20</v>
      </c>
      <c r="F144" s="350">
        <v>31.66</v>
      </c>
      <c r="G144" s="350">
        <v>10.53</v>
      </c>
      <c r="H144" s="350">
        <v>35</v>
      </c>
      <c r="I144" s="350">
        <v>20</v>
      </c>
      <c r="J144" s="350">
        <v>10</v>
      </c>
    </row>
    <row r="145" spans="2:10" ht="15.6" thickBot="1" x14ac:dyDescent="0.3">
      <c r="B145" s="359">
        <v>945</v>
      </c>
      <c r="C145" s="350" t="s">
        <v>474</v>
      </c>
      <c r="D145" s="350">
        <v>25</v>
      </c>
      <c r="E145" s="350">
        <v>20</v>
      </c>
      <c r="F145" s="350">
        <v>31.25</v>
      </c>
      <c r="G145" s="350">
        <v>10.53</v>
      </c>
      <c r="H145" s="350">
        <v>35</v>
      </c>
      <c r="I145" s="350">
        <v>20</v>
      </c>
      <c r="J145" s="350">
        <v>8</v>
      </c>
    </row>
    <row r="146" spans="2:10" ht="15.6" thickBot="1" x14ac:dyDescent="0.3">
      <c r="B146" s="359">
        <v>946</v>
      </c>
      <c r="C146" s="350" t="s">
        <v>475</v>
      </c>
      <c r="D146" s="350">
        <v>25</v>
      </c>
      <c r="E146" s="350">
        <v>20</v>
      </c>
      <c r="F146" s="350">
        <v>20.93</v>
      </c>
      <c r="G146" s="350">
        <v>10.53</v>
      </c>
      <c r="H146" s="350">
        <v>35</v>
      </c>
      <c r="I146" s="350">
        <v>20</v>
      </c>
      <c r="J146" s="350">
        <v>10</v>
      </c>
    </row>
    <row r="147" spans="2:10" ht="15.6" thickBot="1" x14ac:dyDescent="0.3">
      <c r="B147" s="359">
        <v>947</v>
      </c>
      <c r="C147" s="350" t="s">
        <v>476</v>
      </c>
      <c r="D147" s="350">
        <v>25</v>
      </c>
      <c r="E147" s="350">
        <v>20</v>
      </c>
      <c r="F147" s="350">
        <v>20.83</v>
      </c>
      <c r="G147" s="350">
        <v>10</v>
      </c>
      <c r="H147" s="350">
        <v>35</v>
      </c>
      <c r="I147" s="350">
        <v>20</v>
      </c>
      <c r="J147" s="350">
        <v>10</v>
      </c>
    </row>
    <row r="148" spans="2:10" ht="15.6" thickBot="1" x14ac:dyDescent="0.3">
      <c r="B148" s="359">
        <v>948</v>
      </c>
      <c r="C148" s="350" t="s">
        <v>477</v>
      </c>
      <c r="D148" s="350">
        <v>25</v>
      </c>
      <c r="E148" s="350">
        <v>16.670000000000002</v>
      </c>
      <c r="F148" s="350">
        <v>20.71</v>
      </c>
      <c r="G148" s="350">
        <v>10</v>
      </c>
      <c r="H148" s="350">
        <v>35</v>
      </c>
      <c r="I148" s="350">
        <v>20</v>
      </c>
      <c r="J148" s="350">
        <v>10</v>
      </c>
    </row>
    <row r="149" spans="2:10" ht="15.6" thickBot="1" x14ac:dyDescent="0.3">
      <c r="B149" s="359">
        <v>949</v>
      </c>
      <c r="C149" s="350" t="s">
        <v>478</v>
      </c>
      <c r="D149" s="350">
        <v>25</v>
      </c>
      <c r="E149" s="350">
        <v>16.670000000000002</v>
      </c>
      <c r="F149" s="350">
        <v>20.71</v>
      </c>
      <c r="G149" s="350">
        <v>10</v>
      </c>
      <c r="H149" s="350">
        <v>35</v>
      </c>
      <c r="I149" s="350">
        <v>20</v>
      </c>
      <c r="J149" s="350">
        <v>10</v>
      </c>
    </row>
    <row r="150" spans="2:10" ht="15.6" thickBot="1" x14ac:dyDescent="0.3">
      <c r="B150" s="359">
        <v>950</v>
      </c>
      <c r="C150" s="350" t="s">
        <v>479</v>
      </c>
      <c r="D150" s="350">
        <v>25</v>
      </c>
      <c r="E150" s="350">
        <v>16.670000000000002</v>
      </c>
      <c r="F150" s="350">
        <v>20.71</v>
      </c>
      <c r="G150" s="350">
        <v>25</v>
      </c>
      <c r="H150" s="350">
        <v>35</v>
      </c>
      <c r="I150" s="350">
        <v>5.56</v>
      </c>
      <c r="J150" s="350">
        <v>10</v>
      </c>
    </row>
    <row r="151" spans="2:10" ht="15.6" thickBot="1" x14ac:dyDescent="0.3">
      <c r="B151" s="359">
        <v>951</v>
      </c>
      <c r="C151" s="350" t="s">
        <v>480</v>
      </c>
      <c r="D151" s="350">
        <v>25</v>
      </c>
      <c r="E151" s="350">
        <v>21.88</v>
      </c>
      <c r="F151" s="350">
        <v>32.159999999999997</v>
      </c>
      <c r="G151" s="350">
        <v>25</v>
      </c>
      <c r="H151" s="350">
        <v>35</v>
      </c>
      <c r="I151" s="350">
        <v>5.88</v>
      </c>
      <c r="J151" s="350">
        <v>10</v>
      </c>
    </row>
    <row r="152" spans="2:10" ht="15.6" thickBot="1" x14ac:dyDescent="0.3">
      <c r="B152" s="359">
        <v>952</v>
      </c>
      <c r="C152" s="350" t="s">
        <v>481</v>
      </c>
      <c r="D152" s="350">
        <v>25</v>
      </c>
      <c r="E152" s="350">
        <v>20</v>
      </c>
      <c r="F152" s="350">
        <v>32.159999999999997</v>
      </c>
      <c r="G152" s="350">
        <v>20</v>
      </c>
      <c r="H152" s="350">
        <v>35</v>
      </c>
      <c r="I152" s="350">
        <v>10</v>
      </c>
      <c r="J152" s="350">
        <v>10</v>
      </c>
    </row>
    <row r="153" spans="2:10" ht="15.6" thickBot="1" x14ac:dyDescent="0.3">
      <c r="B153" s="359">
        <v>953</v>
      </c>
      <c r="C153" s="350" t="s">
        <v>482</v>
      </c>
      <c r="D153" s="350">
        <v>25</v>
      </c>
      <c r="E153" s="350">
        <v>15</v>
      </c>
      <c r="F153" s="350">
        <v>30</v>
      </c>
      <c r="G153" s="350">
        <v>20</v>
      </c>
      <c r="H153" s="350">
        <v>25</v>
      </c>
      <c r="I153" s="350">
        <v>10</v>
      </c>
      <c r="J153" s="350">
        <v>10</v>
      </c>
    </row>
    <row r="154" spans="2:10" ht="15.6" thickBot="1" x14ac:dyDescent="0.3">
      <c r="B154" s="359">
        <v>954</v>
      </c>
      <c r="C154" s="350" t="s">
        <v>483</v>
      </c>
      <c r="D154" s="350">
        <v>25</v>
      </c>
      <c r="E154" s="350">
        <v>20</v>
      </c>
      <c r="F154" s="350">
        <v>31.58</v>
      </c>
      <c r="G154" s="350">
        <v>20</v>
      </c>
      <c r="H154" s="350">
        <v>20</v>
      </c>
      <c r="I154" s="350">
        <v>20</v>
      </c>
      <c r="J154" s="350">
        <v>10</v>
      </c>
    </row>
    <row r="155" spans="2:10" ht="15.6" thickBot="1" x14ac:dyDescent="0.3">
      <c r="B155" s="359">
        <v>955</v>
      </c>
      <c r="C155" s="350" t="s">
        <v>484</v>
      </c>
      <c r="D155" s="350">
        <v>25</v>
      </c>
      <c r="E155" s="350">
        <v>20</v>
      </c>
      <c r="F155" s="350">
        <v>25</v>
      </c>
      <c r="G155" s="350">
        <v>20</v>
      </c>
      <c r="H155" s="350">
        <v>20</v>
      </c>
      <c r="I155" s="350">
        <v>20</v>
      </c>
      <c r="J155" s="350">
        <v>10</v>
      </c>
    </row>
    <row r="156" spans="2:10" ht="15.6" thickBot="1" x14ac:dyDescent="0.3">
      <c r="B156" s="359">
        <v>956</v>
      </c>
      <c r="C156" s="350" t="s">
        <v>485</v>
      </c>
      <c r="D156" s="350">
        <v>25</v>
      </c>
      <c r="E156" s="350">
        <v>20</v>
      </c>
      <c r="F156" s="350">
        <v>25</v>
      </c>
      <c r="G156" s="350">
        <v>20</v>
      </c>
      <c r="H156" s="350">
        <v>20</v>
      </c>
      <c r="I156" s="350">
        <v>10</v>
      </c>
      <c r="J156" s="350">
        <v>10</v>
      </c>
    </row>
    <row r="157" spans="2:10" ht="15.6" thickBot="1" x14ac:dyDescent="0.3">
      <c r="B157" s="359">
        <v>957</v>
      </c>
      <c r="C157" s="360">
        <v>45602</v>
      </c>
      <c r="D157" s="350">
        <v>25</v>
      </c>
      <c r="E157" s="350">
        <v>20</v>
      </c>
      <c r="F157" s="350">
        <v>25</v>
      </c>
      <c r="G157" s="350">
        <v>20</v>
      </c>
      <c r="H157" s="350">
        <v>20</v>
      </c>
      <c r="I157" s="350">
        <v>20</v>
      </c>
      <c r="J157" s="350">
        <v>10</v>
      </c>
    </row>
    <row r="158" spans="2:10" x14ac:dyDescent="0.25">
      <c r="B158" s="361"/>
    </row>
    <row r="159" spans="2:10" x14ac:dyDescent="0.25">
      <c r="B159" s="362"/>
    </row>
    <row r="160" spans="2:10" ht="16.2" thickBot="1" x14ac:dyDescent="0.3">
      <c r="B160" s="728" t="s">
        <v>486</v>
      </c>
      <c r="C160" s="728"/>
      <c r="D160" s="728"/>
      <c r="E160" s="728"/>
      <c r="F160" s="728"/>
      <c r="G160" s="356"/>
    </row>
    <row r="161" spans="2:6" ht="15.6" thickBot="1" x14ac:dyDescent="0.3">
      <c r="B161" s="357" t="s">
        <v>456</v>
      </c>
      <c r="C161" s="358" t="s">
        <v>457</v>
      </c>
      <c r="D161" s="363" t="s">
        <v>194</v>
      </c>
      <c r="E161" s="363" t="s">
        <v>81</v>
      </c>
      <c r="F161" s="363" t="s">
        <v>102</v>
      </c>
    </row>
    <row r="162" spans="2:6" ht="15.6" thickBot="1" x14ac:dyDescent="0.3">
      <c r="B162" s="359">
        <v>913</v>
      </c>
      <c r="C162" s="360">
        <v>45295</v>
      </c>
      <c r="D162" s="350">
        <v>30</v>
      </c>
      <c r="E162" s="350">
        <v>11.79</v>
      </c>
      <c r="F162" s="350">
        <v>40</v>
      </c>
    </row>
    <row r="163" spans="2:6" ht="15.6" thickBot="1" x14ac:dyDescent="0.3">
      <c r="B163" s="359">
        <v>914</v>
      </c>
      <c r="C163" s="360">
        <v>45300</v>
      </c>
      <c r="D163" s="350">
        <v>35</v>
      </c>
      <c r="E163" s="350">
        <v>11.79</v>
      </c>
      <c r="F163" s="350">
        <v>40</v>
      </c>
    </row>
    <row r="164" spans="2:6" ht="15.6" thickBot="1" x14ac:dyDescent="0.3">
      <c r="B164" s="359">
        <v>915</v>
      </c>
      <c r="C164" s="360">
        <v>45307</v>
      </c>
      <c r="D164" s="350">
        <v>35</v>
      </c>
      <c r="E164" s="350">
        <v>45</v>
      </c>
      <c r="F164" s="350">
        <v>40</v>
      </c>
    </row>
    <row r="165" spans="2:6" ht="15.6" thickBot="1" x14ac:dyDescent="0.3">
      <c r="B165" s="359">
        <v>916</v>
      </c>
      <c r="C165" s="360">
        <v>45314</v>
      </c>
      <c r="D165" s="350">
        <v>35</v>
      </c>
      <c r="E165" s="350">
        <v>45</v>
      </c>
      <c r="F165" s="350">
        <v>40</v>
      </c>
    </row>
    <row r="166" spans="2:6" ht="15.6" thickBot="1" x14ac:dyDescent="0.3">
      <c r="B166" s="359">
        <v>917</v>
      </c>
      <c r="C166" s="360">
        <v>45320</v>
      </c>
      <c r="D166" s="350">
        <v>35</v>
      </c>
      <c r="E166" s="350">
        <v>45</v>
      </c>
      <c r="F166" s="350">
        <v>40</v>
      </c>
    </row>
    <row r="167" spans="2:6" ht="15.6" thickBot="1" x14ac:dyDescent="0.3">
      <c r="B167" s="359">
        <v>918</v>
      </c>
      <c r="C167" s="350" t="s">
        <v>460</v>
      </c>
      <c r="D167" s="350">
        <v>30</v>
      </c>
      <c r="E167" s="350">
        <v>10</v>
      </c>
      <c r="F167" s="350">
        <v>40</v>
      </c>
    </row>
    <row r="168" spans="2:6" ht="15.6" thickBot="1" x14ac:dyDescent="0.3">
      <c r="B168" s="359">
        <v>919</v>
      </c>
      <c r="C168" s="350" t="s">
        <v>461</v>
      </c>
      <c r="D168" s="350">
        <v>30</v>
      </c>
      <c r="E168" s="350">
        <v>10.92</v>
      </c>
      <c r="F168" s="350">
        <v>40</v>
      </c>
    </row>
    <row r="169" spans="2:6" ht="15.6" thickBot="1" x14ac:dyDescent="0.3">
      <c r="B169" s="359">
        <v>920</v>
      </c>
      <c r="C169" s="350" t="s">
        <v>462</v>
      </c>
      <c r="D169" s="350">
        <v>30</v>
      </c>
      <c r="E169" s="350">
        <v>10.92</v>
      </c>
      <c r="F169" s="350">
        <v>40</v>
      </c>
    </row>
    <row r="170" spans="2:6" ht="15.6" thickBot="1" x14ac:dyDescent="0.3">
      <c r="B170" s="359">
        <v>921</v>
      </c>
      <c r="C170" s="350" t="s">
        <v>463</v>
      </c>
      <c r="D170" s="350">
        <v>30</v>
      </c>
      <c r="E170" s="350">
        <v>10.53</v>
      </c>
      <c r="F170" s="350">
        <v>40</v>
      </c>
    </row>
    <row r="171" spans="2:6" ht="15.6" thickBot="1" x14ac:dyDescent="0.3">
      <c r="B171" s="359">
        <v>922</v>
      </c>
      <c r="C171" s="360">
        <v>45357</v>
      </c>
      <c r="D171" s="350">
        <v>30</v>
      </c>
      <c r="E171" s="350">
        <v>10.53</v>
      </c>
      <c r="F171" s="350">
        <v>40</v>
      </c>
    </row>
    <row r="172" spans="2:6" ht="15.6" thickBot="1" x14ac:dyDescent="0.3">
      <c r="B172" s="359">
        <v>923</v>
      </c>
      <c r="C172" s="360">
        <v>45364</v>
      </c>
      <c r="D172" s="350">
        <v>30</v>
      </c>
      <c r="E172" s="350">
        <v>10.53</v>
      </c>
      <c r="F172" s="350">
        <v>40</v>
      </c>
    </row>
    <row r="173" spans="2:6" ht="15.6" thickBot="1" x14ac:dyDescent="0.3">
      <c r="B173" s="359">
        <v>924</v>
      </c>
      <c r="C173" s="360">
        <v>45371</v>
      </c>
      <c r="D173" s="350">
        <v>30</v>
      </c>
      <c r="E173" s="350">
        <v>11.76</v>
      </c>
      <c r="F173" s="350">
        <v>40</v>
      </c>
    </row>
    <row r="174" spans="2:6" ht="15.6" thickBot="1" x14ac:dyDescent="0.3">
      <c r="B174" s="359">
        <v>925</v>
      </c>
      <c r="C174" s="360">
        <v>45378</v>
      </c>
      <c r="D174" s="350">
        <v>30</v>
      </c>
      <c r="E174" s="350">
        <v>10.92</v>
      </c>
      <c r="F174" s="350">
        <v>40</v>
      </c>
    </row>
    <row r="175" spans="2:6" ht="15.6" thickBot="1" x14ac:dyDescent="0.3">
      <c r="B175" s="359">
        <v>926</v>
      </c>
      <c r="C175" s="350" t="s">
        <v>464</v>
      </c>
      <c r="D175" s="350">
        <v>30</v>
      </c>
      <c r="E175" s="350">
        <v>10.92</v>
      </c>
      <c r="F175" s="350">
        <v>40</v>
      </c>
    </row>
    <row r="176" spans="2:6" ht="15.6" thickBot="1" x14ac:dyDescent="0.3">
      <c r="B176" s="359">
        <v>927</v>
      </c>
      <c r="C176" s="350" t="s">
        <v>465</v>
      </c>
      <c r="D176" s="350">
        <v>30</v>
      </c>
      <c r="E176" s="350">
        <v>10.92</v>
      </c>
      <c r="F176" s="350">
        <v>40</v>
      </c>
    </row>
    <row r="177" spans="2:6" ht="15.6" thickBot="1" x14ac:dyDescent="0.3">
      <c r="B177" s="359">
        <v>928</v>
      </c>
      <c r="C177" s="350" t="s">
        <v>466</v>
      </c>
      <c r="D177" s="350">
        <v>30</v>
      </c>
      <c r="E177" s="350">
        <v>10.92</v>
      </c>
      <c r="F177" s="350">
        <v>40</v>
      </c>
    </row>
    <row r="178" spans="2:6" ht="15.6" thickBot="1" x14ac:dyDescent="0.3">
      <c r="B178" s="359">
        <v>929</v>
      </c>
      <c r="C178" s="350" t="s">
        <v>467</v>
      </c>
      <c r="D178" s="350">
        <v>30</v>
      </c>
      <c r="E178" s="350">
        <v>10.92</v>
      </c>
      <c r="F178" s="350">
        <v>40</v>
      </c>
    </row>
    <row r="179" spans="2:6" ht="15.6" thickBot="1" x14ac:dyDescent="0.3">
      <c r="B179" s="359">
        <v>930</v>
      </c>
      <c r="C179" s="350" t="s">
        <v>468</v>
      </c>
      <c r="D179" s="350">
        <v>30</v>
      </c>
      <c r="E179" s="350">
        <v>25</v>
      </c>
      <c r="F179" s="350">
        <v>40</v>
      </c>
    </row>
    <row r="180" spans="2:6" ht="15.6" thickBot="1" x14ac:dyDescent="0.3">
      <c r="B180" s="359">
        <v>931</v>
      </c>
      <c r="C180" s="350" t="s">
        <v>469</v>
      </c>
      <c r="D180" s="350">
        <v>30</v>
      </c>
      <c r="E180" s="350">
        <v>12.5</v>
      </c>
      <c r="F180" s="350">
        <v>40</v>
      </c>
    </row>
    <row r="181" spans="2:6" ht="15.6" thickBot="1" x14ac:dyDescent="0.3">
      <c r="B181" s="359">
        <v>932</v>
      </c>
      <c r="C181" s="350" t="s">
        <v>470</v>
      </c>
      <c r="D181" s="350">
        <v>30</v>
      </c>
      <c r="E181" s="350">
        <v>12.5</v>
      </c>
      <c r="F181" s="350">
        <v>40</v>
      </c>
    </row>
    <row r="182" spans="2:6" ht="15.6" thickBot="1" x14ac:dyDescent="0.3">
      <c r="B182" s="359">
        <v>933</v>
      </c>
      <c r="C182" s="350" t="s">
        <v>471</v>
      </c>
      <c r="D182" s="350">
        <v>30</v>
      </c>
      <c r="E182" s="350">
        <v>23.16</v>
      </c>
      <c r="F182" s="350">
        <v>40</v>
      </c>
    </row>
    <row r="183" spans="2:6" ht="15.6" thickBot="1" x14ac:dyDescent="0.3">
      <c r="B183" s="359">
        <v>934</v>
      </c>
      <c r="C183" s="350" t="s">
        <v>472</v>
      </c>
      <c r="D183" s="350">
        <v>30</v>
      </c>
      <c r="E183" s="350">
        <v>10</v>
      </c>
      <c r="F183" s="350">
        <v>40</v>
      </c>
    </row>
    <row r="184" spans="2:6" ht="15.6" thickBot="1" x14ac:dyDescent="0.3">
      <c r="B184" s="359">
        <v>935</v>
      </c>
      <c r="C184" s="360">
        <v>45448</v>
      </c>
      <c r="D184" s="350">
        <v>30</v>
      </c>
      <c r="E184" s="350">
        <v>11.79</v>
      </c>
      <c r="F184" s="350">
        <v>40</v>
      </c>
    </row>
    <row r="185" spans="2:6" ht="15.6" thickBot="1" x14ac:dyDescent="0.3">
      <c r="B185" s="359">
        <v>936</v>
      </c>
      <c r="C185" s="360">
        <v>45455</v>
      </c>
      <c r="D185" s="350">
        <v>30</v>
      </c>
      <c r="E185" s="350">
        <v>11.79</v>
      </c>
      <c r="F185" s="350">
        <v>40</v>
      </c>
    </row>
    <row r="186" spans="2:6" ht="15.6" thickBot="1" x14ac:dyDescent="0.3">
      <c r="B186" s="359">
        <v>937</v>
      </c>
      <c r="C186" s="360">
        <v>45462</v>
      </c>
      <c r="D186" s="350">
        <v>30</v>
      </c>
      <c r="E186" s="350">
        <v>11.13</v>
      </c>
      <c r="F186" s="350">
        <v>40</v>
      </c>
    </row>
    <row r="187" spans="2:6" ht="15.6" thickBot="1" x14ac:dyDescent="0.3">
      <c r="B187" s="359">
        <v>938</v>
      </c>
      <c r="C187" s="360">
        <v>45470</v>
      </c>
      <c r="D187" s="350">
        <v>30</v>
      </c>
      <c r="E187" s="350">
        <v>11.13</v>
      </c>
      <c r="F187" s="350">
        <v>40</v>
      </c>
    </row>
    <row r="188" spans="2:6" ht="15.6" thickBot="1" x14ac:dyDescent="0.3">
      <c r="B188" s="359">
        <v>939</v>
      </c>
      <c r="C188" s="360">
        <v>45476</v>
      </c>
      <c r="D188" s="350">
        <v>30</v>
      </c>
      <c r="E188" s="350">
        <v>10.53</v>
      </c>
      <c r="F188" s="350">
        <v>40</v>
      </c>
    </row>
    <row r="189" spans="2:6" ht="15.6" thickBot="1" x14ac:dyDescent="0.3">
      <c r="B189" s="359">
        <v>940</v>
      </c>
      <c r="C189" s="360">
        <v>45483</v>
      </c>
      <c r="D189" s="350">
        <v>30</v>
      </c>
      <c r="E189" s="350">
        <v>22.22</v>
      </c>
      <c r="F189" s="350">
        <v>40</v>
      </c>
    </row>
    <row r="190" spans="2:6" ht="15.6" thickBot="1" x14ac:dyDescent="0.3">
      <c r="B190" s="359">
        <v>941</v>
      </c>
      <c r="C190" s="360">
        <v>45490</v>
      </c>
      <c r="D190" s="350">
        <v>30</v>
      </c>
      <c r="E190" s="350">
        <v>22.22</v>
      </c>
      <c r="F190" s="350">
        <v>40</v>
      </c>
    </row>
    <row r="191" spans="2:6" ht="15.6" thickBot="1" x14ac:dyDescent="0.3">
      <c r="B191" s="359">
        <v>942</v>
      </c>
      <c r="C191" s="360">
        <v>45497</v>
      </c>
      <c r="D191" s="350">
        <v>30</v>
      </c>
      <c r="E191" s="350">
        <v>22.22</v>
      </c>
      <c r="F191" s="350">
        <v>40</v>
      </c>
    </row>
    <row r="192" spans="2:6" ht="15.6" thickBot="1" x14ac:dyDescent="0.3">
      <c r="B192" s="359">
        <v>943</v>
      </c>
      <c r="C192" s="360">
        <v>45504</v>
      </c>
      <c r="D192" s="350">
        <v>30</v>
      </c>
      <c r="E192" s="350">
        <v>10.53</v>
      </c>
      <c r="F192" s="350">
        <v>40</v>
      </c>
    </row>
    <row r="193" spans="2:6" ht="15.6" thickBot="1" x14ac:dyDescent="0.3">
      <c r="B193" s="359">
        <v>944</v>
      </c>
      <c r="C193" s="350" t="s">
        <v>473</v>
      </c>
      <c r="D193" s="350">
        <v>30</v>
      </c>
      <c r="E193" s="350">
        <v>10.53</v>
      </c>
      <c r="F193" s="350">
        <v>40</v>
      </c>
    </row>
    <row r="194" spans="2:6" ht="15.6" thickBot="1" x14ac:dyDescent="0.3">
      <c r="B194" s="359">
        <v>945</v>
      </c>
      <c r="C194" s="350" t="s">
        <v>474</v>
      </c>
      <c r="D194" s="350">
        <v>30</v>
      </c>
      <c r="E194" s="350">
        <v>10.53</v>
      </c>
      <c r="F194" s="350">
        <v>40</v>
      </c>
    </row>
    <row r="195" spans="2:6" ht="15.6" thickBot="1" x14ac:dyDescent="0.3">
      <c r="B195" s="359">
        <v>946</v>
      </c>
      <c r="C195" s="350" t="s">
        <v>475</v>
      </c>
      <c r="D195" s="350">
        <v>30</v>
      </c>
      <c r="E195" s="350">
        <v>21.05</v>
      </c>
      <c r="F195" s="350">
        <v>40</v>
      </c>
    </row>
    <row r="196" spans="2:6" ht="15.6" thickBot="1" x14ac:dyDescent="0.3">
      <c r="B196" s="359">
        <v>947</v>
      </c>
      <c r="C196" s="350" t="s">
        <v>476</v>
      </c>
      <c r="D196" s="350">
        <v>30</v>
      </c>
      <c r="E196" s="350">
        <v>6.67</v>
      </c>
      <c r="F196" s="350">
        <v>40</v>
      </c>
    </row>
    <row r="197" spans="2:6" ht="15.6" thickBot="1" x14ac:dyDescent="0.3">
      <c r="B197" s="359">
        <v>948</v>
      </c>
      <c r="C197" s="350" t="s">
        <v>477</v>
      </c>
      <c r="D197" s="350">
        <v>30</v>
      </c>
      <c r="E197" s="350">
        <v>6.67</v>
      </c>
      <c r="F197" s="350">
        <v>40</v>
      </c>
    </row>
    <row r="198" spans="2:6" ht="15.6" thickBot="1" x14ac:dyDescent="0.3">
      <c r="B198" s="359">
        <v>949</v>
      </c>
      <c r="C198" s="350" t="s">
        <v>478</v>
      </c>
      <c r="D198" s="350">
        <v>30</v>
      </c>
      <c r="E198" s="350">
        <v>6.67</v>
      </c>
      <c r="F198" s="350">
        <v>40</v>
      </c>
    </row>
    <row r="199" spans="2:6" ht="15.6" thickBot="1" x14ac:dyDescent="0.3">
      <c r="B199" s="359">
        <v>950</v>
      </c>
      <c r="C199" s="350" t="s">
        <v>479</v>
      </c>
      <c r="D199" s="350">
        <v>30</v>
      </c>
      <c r="E199" s="350">
        <v>20</v>
      </c>
      <c r="F199" s="350">
        <v>40</v>
      </c>
    </row>
    <row r="200" spans="2:6" ht="15.6" thickBot="1" x14ac:dyDescent="0.3">
      <c r="B200" s="359">
        <v>951</v>
      </c>
      <c r="C200" s="350" t="s">
        <v>480</v>
      </c>
      <c r="D200" s="350">
        <v>30</v>
      </c>
      <c r="E200" s="350">
        <v>20</v>
      </c>
      <c r="F200" s="350">
        <v>40</v>
      </c>
    </row>
    <row r="201" spans="2:6" ht="15.6" thickBot="1" x14ac:dyDescent="0.3">
      <c r="B201" s="359">
        <v>952</v>
      </c>
      <c r="C201" s="350" t="s">
        <v>481</v>
      </c>
      <c r="D201" s="350">
        <v>30</v>
      </c>
      <c r="E201" s="350">
        <v>20</v>
      </c>
      <c r="F201" s="350">
        <v>40</v>
      </c>
    </row>
    <row r="202" spans="2:6" ht="15.6" thickBot="1" x14ac:dyDescent="0.3">
      <c r="B202" s="359">
        <v>953</v>
      </c>
      <c r="C202" s="350" t="s">
        <v>482</v>
      </c>
      <c r="D202" s="350">
        <v>30</v>
      </c>
      <c r="E202" s="350">
        <v>20</v>
      </c>
      <c r="F202" s="350">
        <v>25</v>
      </c>
    </row>
    <row r="203" spans="2:6" ht="15.6" thickBot="1" x14ac:dyDescent="0.3">
      <c r="B203" s="359">
        <v>954</v>
      </c>
      <c r="C203" s="350" t="s">
        <v>483</v>
      </c>
      <c r="D203" s="350">
        <v>30</v>
      </c>
      <c r="E203" s="350">
        <v>20</v>
      </c>
      <c r="F203" s="350">
        <v>25</v>
      </c>
    </row>
    <row r="204" spans="2:6" ht="15.6" thickBot="1" x14ac:dyDescent="0.3">
      <c r="B204" s="359">
        <v>955</v>
      </c>
      <c r="C204" s="350" t="s">
        <v>484</v>
      </c>
      <c r="D204" s="350">
        <v>30</v>
      </c>
      <c r="E204" s="350">
        <v>20</v>
      </c>
      <c r="F204" s="350">
        <v>25</v>
      </c>
    </row>
    <row r="205" spans="2:6" ht="15.6" thickBot="1" x14ac:dyDescent="0.3">
      <c r="B205" s="359">
        <v>956</v>
      </c>
      <c r="C205" s="350" t="s">
        <v>485</v>
      </c>
      <c r="D205" s="350">
        <v>30</v>
      </c>
      <c r="E205" s="350">
        <v>20</v>
      </c>
      <c r="F205" s="350">
        <v>25</v>
      </c>
    </row>
    <row r="206" spans="2:6" ht="15.6" thickBot="1" x14ac:dyDescent="0.3">
      <c r="B206" s="359">
        <v>957</v>
      </c>
      <c r="C206" s="360">
        <v>45602</v>
      </c>
      <c r="D206" s="350">
        <v>30</v>
      </c>
      <c r="E206" s="350">
        <v>20</v>
      </c>
      <c r="F206" s="350">
        <v>25</v>
      </c>
    </row>
    <row r="209" spans="2:10" ht="16.2" thickBot="1" x14ac:dyDescent="0.3">
      <c r="B209" s="727" t="s">
        <v>487</v>
      </c>
      <c r="C209" s="727"/>
      <c r="D209" s="727"/>
      <c r="E209" s="727"/>
      <c r="F209" s="727"/>
      <c r="G209" s="727"/>
      <c r="H209" s="727"/>
      <c r="I209" s="727"/>
      <c r="J209" s="727"/>
    </row>
    <row r="210" spans="2:10" ht="15.6" thickBot="1" x14ac:dyDescent="0.3">
      <c r="B210" s="357" t="s">
        <v>456</v>
      </c>
      <c r="C210" s="358" t="s">
        <v>457</v>
      </c>
      <c r="D210" s="358" t="s">
        <v>194</v>
      </c>
      <c r="E210" s="358" t="s">
        <v>458</v>
      </c>
      <c r="F210" s="358" t="s">
        <v>459</v>
      </c>
      <c r="G210" s="358" t="s">
        <v>81</v>
      </c>
      <c r="H210" s="358" t="s">
        <v>102</v>
      </c>
      <c r="I210" s="358" t="s">
        <v>80</v>
      </c>
      <c r="J210" s="358" t="s">
        <v>294</v>
      </c>
    </row>
    <row r="211" spans="2:10" ht="15.6" thickBot="1" x14ac:dyDescent="0.3">
      <c r="B211" s="359">
        <v>913</v>
      </c>
      <c r="C211" s="360">
        <v>45295</v>
      </c>
      <c r="D211" s="350">
        <v>50</v>
      </c>
      <c r="E211" s="350">
        <v>20</v>
      </c>
      <c r="F211" s="350">
        <v>9.17</v>
      </c>
      <c r="G211" s="350">
        <v>20</v>
      </c>
      <c r="H211" s="350">
        <v>25</v>
      </c>
      <c r="I211" s="350">
        <v>20</v>
      </c>
      <c r="J211" s="350">
        <v>10</v>
      </c>
    </row>
    <row r="212" spans="2:10" ht="15.6" thickBot="1" x14ac:dyDescent="0.3">
      <c r="B212" s="359">
        <v>914</v>
      </c>
      <c r="C212" s="360">
        <v>45300</v>
      </c>
      <c r="D212" s="350">
        <v>50</v>
      </c>
      <c r="E212" s="350">
        <v>20</v>
      </c>
      <c r="F212" s="350">
        <v>9.17</v>
      </c>
      <c r="G212" s="350">
        <v>20</v>
      </c>
      <c r="H212" s="350">
        <v>25</v>
      </c>
      <c r="I212" s="350">
        <v>15</v>
      </c>
      <c r="J212" s="350">
        <v>10</v>
      </c>
    </row>
    <row r="213" spans="2:10" ht="15.6" thickBot="1" x14ac:dyDescent="0.3">
      <c r="B213" s="359">
        <v>915</v>
      </c>
      <c r="C213" s="360">
        <v>45307</v>
      </c>
      <c r="D213" s="350">
        <v>50</v>
      </c>
      <c r="E213" s="350">
        <v>20</v>
      </c>
      <c r="F213" s="350">
        <v>9.17</v>
      </c>
      <c r="G213" s="350">
        <v>20</v>
      </c>
      <c r="H213" s="350">
        <v>20</v>
      </c>
      <c r="I213" s="350">
        <v>15</v>
      </c>
      <c r="J213" s="350">
        <v>10</v>
      </c>
    </row>
    <row r="214" spans="2:10" ht="15.6" thickBot="1" x14ac:dyDescent="0.3">
      <c r="B214" s="359">
        <v>916</v>
      </c>
      <c r="C214" s="360">
        <v>45314</v>
      </c>
      <c r="D214" s="350">
        <v>50</v>
      </c>
      <c r="E214" s="350">
        <v>13.33</v>
      </c>
      <c r="F214" s="350">
        <v>9.17</v>
      </c>
      <c r="G214" s="350">
        <v>20</v>
      </c>
      <c r="H214" s="350">
        <v>25</v>
      </c>
      <c r="I214" s="350">
        <v>15</v>
      </c>
      <c r="J214" s="350">
        <v>10</v>
      </c>
    </row>
    <row r="215" spans="2:10" ht="15.6" thickBot="1" x14ac:dyDescent="0.3">
      <c r="B215" s="359">
        <v>917</v>
      </c>
      <c r="C215" s="360">
        <v>45320</v>
      </c>
      <c r="D215" s="350">
        <v>50</v>
      </c>
      <c r="E215" s="350">
        <v>13.33</v>
      </c>
      <c r="F215" s="350">
        <v>9.17</v>
      </c>
      <c r="G215" s="350">
        <v>20</v>
      </c>
      <c r="H215" s="350">
        <v>25</v>
      </c>
      <c r="I215" s="350">
        <v>15</v>
      </c>
      <c r="J215" s="350">
        <v>10</v>
      </c>
    </row>
    <row r="216" spans="2:10" ht="15.6" thickBot="1" x14ac:dyDescent="0.3">
      <c r="B216" s="359">
        <v>918</v>
      </c>
      <c r="C216" s="350" t="s">
        <v>460</v>
      </c>
      <c r="D216" s="350">
        <v>50</v>
      </c>
      <c r="E216" s="350">
        <v>15</v>
      </c>
      <c r="F216" s="350">
        <v>9.17</v>
      </c>
      <c r="G216" s="350">
        <v>20</v>
      </c>
      <c r="H216" s="350">
        <v>25</v>
      </c>
      <c r="I216" s="350">
        <v>20</v>
      </c>
      <c r="J216" s="350">
        <v>8</v>
      </c>
    </row>
    <row r="217" spans="2:10" ht="15.6" thickBot="1" x14ac:dyDescent="0.3">
      <c r="B217" s="359">
        <v>919</v>
      </c>
      <c r="C217" s="350" t="s">
        <v>461</v>
      </c>
      <c r="D217" s="350">
        <v>50</v>
      </c>
      <c r="E217" s="350">
        <v>15</v>
      </c>
      <c r="F217" s="350">
        <v>9.17</v>
      </c>
      <c r="G217" s="350">
        <v>20</v>
      </c>
      <c r="H217" s="350">
        <v>25</v>
      </c>
      <c r="I217" s="350">
        <v>20</v>
      </c>
      <c r="J217" s="350">
        <v>8</v>
      </c>
    </row>
    <row r="218" spans="2:10" ht="15.6" thickBot="1" x14ac:dyDescent="0.3">
      <c r="B218" s="359">
        <v>920</v>
      </c>
      <c r="C218" s="350" t="s">
        <v>462</v>
      </c>
      <c r="D218" s="350">
        <v>50</v>
      </c>
      <c r="E218" s="350">
        <v>15</v>
      </c>
      <c r="F218" s="350">
        <v>9.17</v>
      </c>
      <c r="G218" s="350">
        <v>20</v>
      </c>
      <c r="H218" s="350">
        <v>25</v>
      </c>
      <c r="I218" s="350">
        <v>10</v>
      </c>
      <c r="J218" s="350">
        <v>10</v>
      </c>
    </row>
    <row r="219" spans="2:10" ht="15.6" thickBot="1" x14ac:dyDescent="0.3">
      <c r="B219" s="359">
        <v>921</v>
      </c>
      <c r="C219" s="350" t="s">
        <v>463</v>
      </c>
      <c r="D219" s="350">
        <v>50</v>
      </c>
      <c r="E219" s="350">
        <v>15</v>
      </c>
      <c r="F219" s="350">
        <v>9.17</v>
      </c>
      <c r="G219" s="350">
        <v>20</v>
      </c>
      <c r="H219" s="350">
        <v>25</v>
      </c>
      <c r="I219" s="350">
        <v>15</v>
      </c>
      <c r="J219" s="350">
        <v>10</v>
      </c>
    </row>
    <row r="220" spans="2:10" ht="15.6" thickBot="1" x14ac:dyDescent="0.3">
      <c r="B220" s="359">
        <v>922</v>
      </c>
      <c r="C220" s="360">
        <v>45357</v>
      </c>
      <c r="D220" s="350">
        <v>50</v>
      </c>
      <c r="E220" s="350">
        <v>10</v>
      </c>
      <c r="F220" s="350">
        <v>9.17</v>
      </c>
      <c r="G220" s="350">
        <v>20</v>
      </c>
      <c r="H220" s="350">
        <v>30</v>
      </c>
      <c r="I220" s="350">
        <v>30</v>
      </c>
      <c r="J220" s="350">
        <v>8</v>
      </c>
    </row>
    <row r="221" spans="2:10" ht="15.6" thickBot="1" x14ac:dyDescent="0.3">
      <c r="B221" s="359">
        <v>923</v>
      </c>
      <c r="C221" s="360">
        <v>45364</v>
      </c>
      <c r="D221" s="350">
        <v>50</v>
      </c>
      <c r="E221" s="350">
        <v>20</v>
      </c>
      <c r="F221" s="350">
        <v>9.17</v>
      </c>
      <c r="G221" s="350">
        <v>20</v>
      </c>
      <c r="H221" s="350">
        <v>30</v>
      </c>
      <c r="I221" s="350">
        <v>20</v>
      </c>
      <c r="J221" s="350">
        <v>8</v>
      </c>
    </row>
    <row r="222" spans="2:10" ht="15.6" thickBot="1" x14ac:dyDescent="0.3">
      <c r="B222" s="359">
        <v>924</v>
      </c>
      <c r="C222" s="360">
        <v>45371</v>
      </c>
      <c r="D222" s="350">
        <v>50</v>
      </c>
      <c r="E222" s="350">
        <v>11</v>
      </c>
      <c r="F222" s="350">
        <v>9.17</v>
      </c>
      <c r="G222" s="350">
        <v>10</v>
      </c>
      <c r="H222" s="350">
        <v>25</v>
      </c>
      <c r="I222" s="350">
        <v>20</v>
      </c>
      <c r="J222" s="350">
        <v>8</v>
      </c>
    </row>
    <row r="223" spans="2:10" ht="15.6" thickBot="1" x14ac:dyDescent="0.3">
      <c r="B223" s="359">
        <v>925</v>
      </c>
      <c r="C223" s="360">
        <v>45378</v>
      </c>
      <c r="D223" s="350">
        <v>50</v>
      </c>
      <c r="E223" s="350">
        <v>9.09</v>
      </c>
      <c r="F223" s="350">
        <v>9.17</v>
      </c>
      <c r="G223" s="350">
        <v>20</v>
      </c>
      <c r="H223" s="350">
        <v>25</v>
      </c>
      <c r="I223" s="350">
        <v>20</v>
      </c>
      <c r="J223" s="350">
        <v>8</v>
      </c>
    </row>
    <row r="224" spans="2:10" ht="15.6" thickBot="1" x14ac:dyDescent="0.3">
      <c r="B224" s="359">
        <v>926</v>
      </c>
      <c r="C224" s="350" t="s">
        <v>464</v>
      </c>
      <c r="D224" s="350">
        <v>50</v>
      </c>
      <c r="E224" s="350">
        <v>8.33</v>
      </c>
      <c r="F224" s="350">
        <v>9.17</v>
      </c>
      <c r="G224" s="350">
        <v>20</v>
      </c>
      <c r="H224" s="350">
        <v>6</v>
      </c>
      <c r="I224" s="350">
        <v>15</v>
      </c>
      <c r="J224" s="350">
        <v>7</v>
      </c>
    </row>
    <row r="225" spans="2:10" ht="15.6" thickBot="1" x14ac:dyDescent="0.3">
      <c r="B225" s="359">
        <v>927</v>
      </c>
      <c r="C225" s="350" t="s">
        <v>465</v>
      </c>
      <c r="D225" s="350">
        <v>50</v>
      </c>
      <c r="E225" s="350">
        <v>14.12</v>
      </c>
      <c r="F225" s="350">
        <v>9.17</v>
      </c>
      <c r="G225" s="350">
        <v>20</v>
      </c>
      <c r="H225" s="350">
        <v>10</v>
      </c>
      <c r="I225" s="350">
        <v>20</v>
      </c>
      <c r="J225" s="350">
        <v>8</v>
      </c>
    </row>
    <row r="226" spans="2:10" ht="15.6" thickBot="1" x14ac:dyDescent="0.3">
      <c r="B226" s="359">
        <v>928</v>
      </c>
      <c r="C226" s="350" t="s">
        <v>466</v>
      </c>
      <c r="D226" s="350">
        <v>50</v>
      </c>
      <c r="E226" s="350">
        <v>10</v>
      </c>
      <c r="F226" s="350">
        <v>9.17</v>
      </c>
      <c r="G226" s="350">
        <v>20</v>
      </c>
      <c r="H226" s="350">
        <v>15</v>
      </c>
      <c r="I226" s="350">
        <v>20</v>
      </c>
      <c r="J226" s="350">
        <v>12</v>
      </c>
    </row>
    <row r="227" spans="2:10" ht="15.6" thickBot="1" x14ac:dyDescent="0.3">
      <c r="B227" s="359">
        <v>929</v>
      </c>
      <c r="C227" s="350" t="s">
        <v>467</v>
      </c>
      <c r="D227" s="350">
        <v>50</v>
      </c>
      <c r="E227" s="350">
        <v>10</v>
      </c>
      <c r="F227" s="350">
        <v>9.17</v>
      </c>
      <c r="G227" s="350">
        <v>20</v>
      </c>
      <c r="H227" s="350">
        <v>17.5</v>
      </c>
      <c r="I227" s="350">
        <v>20</v>
      </c>
      <c r="J227" s="350">
        <v>10</v>
      </c>
    </row>
    <row r="228" spans="2:10" ht="15.6" thickBot="1" x14ac:dyDescent="0.3">
      <c r="B228" s="359">
        <v>930</v>
      </c>
      <c r="C228" s="350" t="s">
        <v>468</v>
      </c>
      <c r="D228" s="350">
        <v>50</v>
      </c>
      <c r="E228" s="350">
        <v>10</v>
      </c>
      <c r="F228" s="350">
        <v>9.17</v>
      </c>
      <c r="G228" s="350">
        <v>18.149999999999999</v>
      </c>
      <c r="H228" s="350">
        <v>17.5</v>
      </c>
      <c r="I228" s="350">
        <v>15</v>
      </c>
      <c r="J228" s="350">
        <v>10</v>
      </c>
    </row>
    <row r="229" spans="2:10" ht="15.6" thickBot="1" x14ac:dyDescent="0.3">
      <c r="B229" s="359">
        <v>931</v>
      </c>
      <c r="C229" s="350" t="s">
        <v>469</v>
      </c>
      <c r="D229" s="350">
        <v>50</v>
      </c>
      <c r="E229" s="350">
        <v>200</v>
      </c>
      <c r="F229" s="350">
        <v>9.17</v>
      </c>
      <c r="G229" s="350">
        <v>20</v>
      </c>
      <c r="H229" s="350">
        <v>20</v>
      </c>
      <c r="I229" s="350">
        <v>15</v>
      </c>
      <c r="J229" s="350">
        <v>15</v>
      </c>
    </row>
    <row r="230" spans="2:10" ht="15.6" thickBot="1" x14ac:dyDescent="0.3">
      <c r="B230" s="359">
        <v>932</v>
      </c>
      <c r="C230" s="350" t="s">
        <v>470</v>
      </c>
      <c r="D230" s="350">
        <v>50</v>
      </c>
      <c r="E230" s="350">
        <v>14.29</v>
      </c>
      <c r="F230" s="350">
        <v>9.17</v>
      </c>
      <c r="G230" s="350">
        <v>20</v>
      </c>
      <c r="H230" s="350">
        <v>17.5</v>
      </c>
      <c r="I230" s="350">
        <v>25</v>
      </c>
      <c r="J230" s="350">
        <v>15</v>
      </c>
    </row>
    <row r="231" spans="2:10" ht="15.6" thickBot="1" x14ac:dyDescent="0.3">
      <c r="B231" s="359">
        <v>933</v>
      </c>
      <c r="C231" s="350" t="s">
        <v>471</v>
      </c>
      <c r="D231" s="350">
        <v>50</v>
      </c>
      <c r="E231" s="350">
        <v>9.6199999999999992</v>
      </c>
      <c r="F231" s="350">
        <v>9.17</v>
      </c>
      <c r="G231" s="350">
        <v>20</v>
      </c>
      <c r="H231" s="350">
        <v>15</v>
      </c>
      <c r="I231" s="350">
        <v>15</v>
      </c>
      <c r="J231" s="350">
        <v>15</v>
      </c>
    </row>
    <row r="232" spans="2:10" ht="15.6" thickBot="1" x14ac:dyDescent="0.3">
      <c r="B232" s="359">
        <v>934</v>
      </c>
      <c r="C232" s="350" t="s">
        <v>472</v>
      </c>
      <c r="D232" s="350">
        <v>50</v>
      </c>
      <c r="E232" s="350">
        <v>10</v>
      </c>
      <c r="F232" s="350">
        <v>9.17</v>
      </c>
      <c r="G232" s="350">
        <v>20</v>
      </c>
      <c r="H232" s="350">
        <v>15</v>
      </c>
      <c r="I232" s="350">
        <v>25</v>
      </c>
      <c r="J232" s="350">
        <v>15</v>
      </c>
    </row>
    <row r="233" spans="2:10" ht="15.6" thickBot="1" x14ac:dyDescent="0.3">
      <c r="B233" s="359">
        <v>935</v>
      </c>
      <c r="C233" s="360">
        <v>45448</v>
      </c>
      <c r="D233" s="350">
        <v>50</v>
      </c>
      <c r="E233" s="350">
        <v>10</v>
      </c>
      <c r="F233" s="350">
        <v>9.17</v>
      </c>
      <c r="G233" s="350">
        <v>20</v>
      </c>
      <c r="H233" s="350">
        <v>15</v>
      </c>
      <c r="I233" s="350">
        <v>25</v>
      </c>
      <c r="J233" s="350">
        <v>15</v>
      </c>
    </row>
    <row r="234" spans="2:10" ht="15.6" thickBot="1" x14ac:dyDescent="0.3">
      <c r="B234" s="359">
        <v>936</v>
      </c>
      <c r="C234" s="360">
        <v>45455</v>
      </c>
      <c r="D234" s="350">
        <v>50</v>
      </c>
      <c r="E234" s="350">
        <v>10</v>
      </c>
      <c r="F234" s="350">
        <v>9.17</v>
      </c>
      <c r="G234" s="350">
        <v>20</v>
      </c>
      <c r="H234" s="350">
        <v>15</v>
      </c>
      <c r="I234" s="350">
        <v>25</v>
      </c>
      <c r="J234" s="350">
        <v>15</v>
      </c>
    </row>
    <row r="235" spans="2:10" ht="15.6" thickBot="1" x14ac:dyDescent="0.3">
      <c r="B235" s="359">
        <v>937</v>
      </c>
      <c r="C235" s="360">
        <v>45462</v>
      </c>
      <c r="D235" s="350">
        <v>50</v>
      </c>
      <c r="E235" s="350">
        <v>10</v>
      </c>
      <c r="F235" s="350">
        <v>9.17</v>
      </c>
      <c r="G235" s="350">
        <v>20</v>
      </c>
      <c r="H235" s="350">
        <v>15</v>
      </c>
      <c r="I235" s="350">
        <v>20</v>
      </c>
      <c r="J235" s="350">
        <v>10</v>
      </c>
    </row>
    <row r="236" spans="2:10" ht="15.6" thickBot="1" x14ac:dyDescent="0.3">
      <c r="B236" s="359">
        <v>938</v>
      </c>
      <c r="C236" s="360">
        <v>45470</v>
      </c>
      <c r="D236" s="350">
        <v>50</v>
      </c>
      <c r="E236" s="350">
        <v>10</v>
      </c>
      <c r="F236" s="350">
        <v>9.17</v>
      </c>
      <c r="G236" s="350">
        <v>20</v>
      </c>
      <c r="H236" s="350">
        <v>15</v>
      </c>
      <c r="I236" s="350">
        <v>20</v>
      </c>
      <c r="J236" s="350">
        <v>10</v>
      </c>
    </row>
    <row r="237" spans="2:10" ht="15.6" thickBot="1" x14ac:dyDescent="0.3">
      <c r="B237" s="359">
        <v>939</v>
      </c>
      <c r="C237" s="360">
        <v>45476</v>
      </c>
      <c r="D237" s="350">
        <v>50</v>
      </c>
      <c r="E237" s="350">
        <v>10</v>
      </c>
      <c r="F237" s="350">
        <v>9.17</v>
      </c>
      <c r="G237" s="350">
        <v>20</v>
      </c>
      <c r="H237" s="350">
        <v>35</v>
      </c>
      <c r="I237" s="350">
        <v>15</v>
      </c>
      <c r="J237" s="350">
        <v>10</v>
      </c>
    </row>
    <row r="238" spans="2:10" ht="15.6" thickBot="1" x14ac:dyDescent="0.3">
      <c r="B238" s="359">
        <v>940</v>
      </c>
      <c r="C238" s="360">
        <v>45483</v>
      </c>
      <c r="D238" s="350">
        <v>50</v>
      </c>
      <c r="E238" s="350">
        <v>10</v>
      </c>
      <c r="F238" s="350">
        <v>9.17</v>
      </c>
      <c r="G238" s="350">
        <v>20</v>
      </c>
      <c r="H238" s="350">
        <v>35</v>
      </c>
      <c r="I238" s="350">
        <v>15</v>
      </c>
      <c r="J238" s="350">
        <v>10</v>
      </c>
    </row>
    <row r="239" spans="2:10" ht="15.6" thickBot="1" x14ac:dyDescent="0.3">
      <c r="B239" s="359">
        <v>941</v>
      </c>
      <c r="C239" s="360">
        <v>45490</v>
      </c>
      <c r="D239" s="350">
        <v>50</v>
      </c>
      <c r="E239" s="350">
        <v>10</v>
      </c>
      <c r="F239" s="350">
        <v>9.17</v>
      </c>
      <c r="G239" s="350">
        <v>20</v>
      </c>
      <c r="H239" s="350">
        <v>35</v>
      </c>
      <c r="I239" s="350">
        <v>12</v>
      </c>
      <c r="J239" s="350">
        <v>6</v>
      </c>
    </row>
    <row r="240" spans="2:10" ht="15.6" thickBot="1" x14ac:dyDescent="0.3">
      <c r="B240" s="359">
        <v>942</v>
      </c>
      <c r="C240" s="360">
        <v>45497</v>
      </c>
      <c r="D240" s="350">
        <v>50</v>
      </c>
      <c r="E240" s="350">
        <v>6.67</v>
      </c>
      <c r="F240" s="350">
        <v>9.17</v>
      </c>
      <c r="G240" s="350">
        <v>20</v>
      </c>
      <c r="H240" s="350">
        <v>35</v>
      </c>
      <c r="I240" s="350">
        <v>12</v>
      </c>
      <c r="J240" s="350">
        <v>8</v>
      </c>
    </row>
    <row r="241" spans="2:10" ht="15.6" thickBot="1" x14ac:dyDescent="0.3">
      <c r="B241" s="359">
        <v>943</v>
      </c>
      <c r="C241" s="360">
        <v>45504</v>
      </c>
      <c r="D241" s="350">
        <v>50</v>
      </c>
      <c r="E241" s="350">
        <v>5.58</v>
      </c>
      <c r="F241" s="350">
        <v>9.17</v>
      </c>
      <c r="G241" s="350">
        <v>20</v>
      </c>
      <c r="H241" s="350">
        <v>35</v>
      </c>
      <c r="I241" s="350">
        <v>12</v>
      </c>
      <c r="J241" s="350">
        <v>8</v>
      </c>
    </row>
    <row r="242" spans="2:10" ht="15.6" thickBot="1" x14ac:dyDescent="0.3">
      <c r="B242" s="359">
        <v>944</v>
      </c>
      <c r="C242" s="350" t="s">
        <v>473</v>
      </c>
      <c r="D242" s="350">
        <v>50</v>
      </c>
      <c r="E242" s="350">
        <v>5.58</v>
      </c>
      <c r="F242" s="350">
        <v>12.5</v>
      </c>
      <c r="G242" s="350">
        <v>20</v>
      </c>
      <c r="H242" s="350">
        <v>35</v>
      </c>
      <c r="I242" s="350">
        <v>16.670000000000002</v>
      </c>
      <c r="J242" s="350">
        <v>8</v>
      </c>
    </row>
    <row r="243" spans="2:10" ht="15.6" thickBot="1" x14ac:dyDescent="0.3">
      <c r="B243" s="359">
        <v>945</v>
      </c>
      <c r="C243" s="350" t="s">
        <v>474</v>
      </c>
      <c r="D243" s="350">
        <v>50</v>
      </c>
      <c r="E243" s="350">
        <v>5</v>
      </c>
      <c r="F243" s="350">
        <v>15</v>
      </c>
      <c r="G243" s="350">
        <v>20</v>
      </c>
      <c r="H243" s="350">
        <v>35</v>
      </c>
      <c r="I243" s="350">
        <v>13.33</v>
      </c>
      <c r="J243" s="350">
        <v>8</v>
      </c>
    </row>
    <row r="244" spans="2:10" ht="15.6" thickBot="1" x14ac:dyDescent="0.3">
      <c r="B244" s="359">
        <v>946</v>
      </c>
      <c r="C244" s="350" t="s">
        <v>475</v>
      </c>
      <c r="D244" s="350">
        <v>50</v>
      </c>
      <c r="E244" s="350">
        <v>50</v>
      </c>
      <c r="F244" s="350">
        <v>15</v>
      </c>
      <c r="G244" s="350">
        <v>20</v>
      </c>
      <c r="H244" s="350">
        <v>25</v>
      </c>
      <c r="I244" s="350">
        <v>13.33</v>
      </c>
      <c r="J244" s="350">
        <v>8</v>
      </c>
    </row>
    <row r="245" spans="2:10" ht="15.6" thickBot="1" x14ac:dyDescent="0.3">
      <c r="B245" s="359">
        <v>947</v>
      </c>
      <c r="C245" s="350" t="s">
        <v>476</v>
      </c>
      <c r="D245" s="350">
        <v>20</v>
      </c>
      <c r="E245" s="350">
        <v>3.72</v>
      </c>
      <c r="F245" s="350">
        <v>10</v>
      </c>
      <c r="G245" s="350">
        <v>20</v>
      </c>
      <c r="H245" s="350">
        <v>25</v>
      </c>
      <c r="I245" s="350">
        <v>13.33</v>
      </c>
      <c r="J245" s="350">
        <v>8</v>
      </c>
    </row>
    <row r="246" spans="2:10" ht="15.6" thickBot="1" x14ac:dyDescent="0.3">
      <c r="B246" s="359">
        <v>948</v>
      </c>
      <c r="C246" s="350" t="s">
        <v>477</v>
      </c>
      <c r="D246" s="350">
        <v>20</v>
      </c>
      <c r="E246" s="350">
        <v>3.33</v>
      </c>
      <c r="F246" s="350">
        <v>10</v>
      </c>
      <c r="G246" s="350">
        <v>20</v>
      </c>
      <c r="H246" s="350">
        <v>25</v>
      </c>
      <c r="I246" s="350">
        <v>13.33</v>
      </c>
      <c r="J246" s="350">
        <v>8</v>
      </c>
    </row>
    <row r="247" spans="2:10" ht="15.6" thickBot="1" x14ac:dyDescent="0.3">
      <c r="B247" s="359">
        <v>949</v>
      </c>
      <c r="C247" s="350" t="s">
        <v>478</v>
      </c>
      <c r="D247" s="350">
        <v>20</v>
      </c>
      <c r="E247" s="350">
        <v>3.33</v>
      </c>
      <c r="F247" s="350">
        <v>10</v>
      </c>
      <c r="G247" s="350">
        <v>20</v>
      </c>
      <c r="H247" s="350">
        <v>25</v>
      </c>
      <c r="I247" s="350">
        <v>13.33</v>
      </c>
      <c r="J247" s="350">
        <v>8</v>
      </c>
    </row>
    <row r="248" spans="2:10" ht="15.6" thickBot="1" x14ac:dyDescent="0.3">
      <c r="B248" s="359">
        <v>950</v>
      </c>
      <c r="C248" s="350" t="s">
        <v>479</v>
      </c>
      <c r="D248" s="350">
        <v>20</v>
      </c>
      <c r="E248" s="350">
        <v>3.33</v>
      </c>
      <c r="F248" s="350">
        <v>10</v>
      </c>
      <c r="G248" s="350">
        <v>20</v>
      </c>
      <c r="H248" s="350">
        <v>25</v>
      </c>
      <c r="I248" s="350">
        <v>10</v>
      </c>
      <c r="J248" s="350">
        <v>8</v>
      </c>
    </row>
    <row r="249" spans="2:10" ht="15.6" thickBot="1" x14ac:dyDescent="0.3">
      <c r="B249" s="359">
        <v>951</v>
      </c>
      <c r="C249" s="350" t="s">
        <v>480</v>
      </c>
      <c r="D249" s="350">
        <v>30</v>
      </c>
      <c r="E249" s="350">
        <v>3.33</v>
      </c>
      <c r="F249" s="350">
        <v>15</v>
      </c>
      <c r="G249" s="350">
        <v>20</v>
      </c>
      <c r="H249" s="350">
        <v>25</v>
      </c>
      <c r="I249" s="350">
        <v>15</v>
      </c>
      <c r="J249" s="350">
        <v>15</v>
      </c>
    </row>
    <row r="250" spans="2:10" ht="15.6" thickBot="1" x14ac:dyDescent="0.3">
      <c r="B250" s="359">
        <v>952</v>
      </c>
      <c r="C250" s="350" t="s">
        <v>481</v>
      </c>
      <c r="D250" s="350">
        <v>20</v>
      </c>
      <c r="E250" s="350">
        <v>3.33</v>
      </c>
      <c r="F250" s="350">
        <v>15</v>
      </c>
      <c r="G250" s="350">
        <v>20</v>
      </c>
      <c r="H250" s="350">
        <v>25</v>
      </c>
      <c r="I250" s="350">
        <v>5</v>
      </c>
      <c r="J250" s="350">
        <v>15</v>
      </c>
    </row>
    <row r="251" spans="2:10" ht="15.6" thickBot="1" x14ac:dyDescent="0.3">
      <c r="B251" s="359">
        <v>953</v>
      </c>
      <c r="C251" s="350" t="s">
        <v>482</v>
      </c>
      <c r="D251" s="350">
        <v>30</v>
      </c>
      <c r="E251" s="350">
        <v>3.33</v>
      </c>
      <c r="F251" s="350">
        <v>10</v>
      </c>
      <c r="G251" s="350">
        <v>20</v>
      </c>
      <c r="H251" s="350">
        <v>13</v>
      </c>
      <c r="I251" s="350">
        <v>10</v>
      </c>
      <c r="J251" s="350">
        <v>15</v>
      </c>
    </row>
    <row r="252" spans="2:10" ht="15.6" thickBot="1" x14ac:dyDescent="0.3">
      <c r="B252" s="359">
        <v>954</v>
      </c>
      <c r="C252" s="350" t="s">
        <v>483</v>
      </c>
      <c r="D252" s="350">
        <v>20</v>
      </c>
      <c r="E252" s="350">
        <v>10</v>
      </c>
      <c r="F252" s="350">
        <v>15</v>
      </c>
      <c r="G252" s="350">
        <v>20</v>
      </c>
      <c r="H252" s="350">
        <v>10</v>
      </c>
      <c r="I252" s="350">
        <v>10</v>
      </c>
      <c r="J252" s="350">
        <v>8</v>
      </c>
    </row>
    <row r="253" spans="2:10" ht="15.6" thickBot="1" x14ac:dyDescent="0.3">
      <c r="B253" s="359">
        <v>955</v>
      </c>
      <c r="C253" s="350" t="s">
        <v>484</v>
      </c>
      <c r="D253" s="350">
        <v>25</v>
      </c>
      <c r="E253" s="350">
        <v>5</v>
      </c>
      <c r="F253" s="350">
        <v>45</v>
      </c>
      <c r="G253" s="350">
        <v>20</v>
      </c>
      <c r="H253" s="350">
        <v>15</v>
      </c>
      <c r="I253" s="350">
        <v>5</v>
      </c>
      <c r="J253" s="350">
        <v>5</v>
      </c>
    </row>
    <row r="254" spans="2:10" ht="15.6" thickBot="1" x14ac:dyDescent="0.3">
      <c r="B254" s="359">
        <v>956</v>
      </c>
      <c r="C254" s="350" t="s">
        <v>485</v>
      </c>
      <c r="D254" s="350">
        <v>25</v>
      </c>
      <c r="E254" s="350">
        <v>8.33</v>
      </c>
      <c r="F254" s="350">
        <v>10</v>
      </c>
      <c r="G254" s="350">
        <v>20</v>
      </c>
      <c r="H254" s="350">
        <v>12</v>
      </c>
      <c r="I254" s="350">
        <v>5</v>
      </c>
      <c r="J254" s="350">
        <v>10</v>
      </c>
    </row>
    <row r="255" spans="2:10" ht="15.6" thickBot="1" x14ac:dyDescent="0.3">
      <c r="B255" s="359">
        <v>957</v>
      </c>
      <c r="C255" s="360">
        <v>45602</v>
      </c>
      <c r="D255" s="350">
        <v>25</v>
      </c>
      <c r="E255" s="350">
        <v>6.67</v>
      </c>
      <c r="F255" s="350">
        <v>10</v>
      </c>
      <c r="G255" s="350">
        <v>20</v>
      </c>
      <c r="H255" s="350">
        <v>13.67</v>
      </c>
      <c r="I255" s="350">
        <v>20</v>
      </c>
      <c r="J255" s="350">
        <v>10</v>
      </c>
    </row>
    <row r="256" spans="2:10" x14ac:dyDescent="0.25">
      <c r="B256" s="362"/>
    </row>
    <row r="258" spans="2:10" ht="16.2" thickBot="1" x14ac:dyDescent="0.3">
      <c r="B258" s="728" t="s">
        <v>488</v>
      </c>
      <c r="C258" s="728"/>
      <c r="D258" s="728"/>
      <c r="E258" s="728"/>
      <c r="F258" s="728"/>
      <c r="G258" s="728"/>
      <c r="H258" s="728"/>
      <c r="I258" s="728"/>
      <c r="J258" s="728"/>
    </row>
    <row r="259" spans="2:10" ht="15.6" thickBot="1" x14ac:dyDescent="0.3">
      <c r="B259" s="357" t="s">
        <v>456</v>
      </c>
      <c r="C259" s="358" t="s">
        <v>457</v>
      </c>
      <c r="D259" s="358" t="s">
        <v>194</v>
      </c>
      <c r="E259" s="358" t="s">
        <v>458</v>
      </c>
      <c r="F259" s="358" t="s">
        <v>459</v>
      </c>
      <c r="G259" s="358" t="s">
        <v>81</v>
      </c>
      <c r="H259" s="358" t="s">
        <v>102</v>
      </c>
      <c r="I259" s="358" t="s">
        <v>80</v>
      </c>
      <c r="J259" s="358" t="s">
        <v>294</v>
      </c>
    </row>
    <row r="260" spans="2:10" ht="15.6" thickBot="1" x14ac:dyDescent="0.3">
      <c r="B260" s="359">
        <v>913</v>
      </c>
      <c r="C260" s="360">
        <v>45295</v>
      </c>
      <c r="D260" s="350">
        <v>45</v>
      </c>
      <c r="E260" s="350">
        <v>33.33</v>
      </c>
      <c r="F260" s="350">
        <v>13.33</v>
      </c>
      <c r="G260" s="350">
        <v>20</v>
      </c>
      <c r="H260" s="350">
        <v>20</v>
      </c>
      <c r="I260" s="350">
        <v>100</v>
      </c>
      <c r="J260" s="350">
        <v>10</v>
      </c>
    </row>
    <row r="261" spans="2:10" ht="15.6" thickBot="1" x14ac:dyDescent="0.3">
      <c r="B261" s="359">
        <v>914</v>
      </c>
      <c r="C261" s="360">
        <v>45300</v>
      </c>
      <c r="D261" s="350">
        <v>45</v>
      </c>
      <c r="E261" s="350">
        <v>33.33</v>
      </c>
      <c r="F261" s="350">
        <v>13.33</v>
      </c>
      <c r="G261" s="350">
        <v>20</v>
      </c>
      <c r="H261" s="350">
        <v>20</v>
      </c>
      <c r="I261" s="350">
        <v>50</v>
      </c>
      <c r="J261" s="350">
        <v>10</v>
      </c>
    </row>
    <row r="262" spans="2:10" ht="15.6" thickBot="1" x14ac:dyDescent="0.3">
      <c r="B262" s="359">
        <v>915</v>
      </c>
      <c r="C262" s="360">
        <v>45307</v>
      </c>
      <c r="D262" s="350">
        <v>45</v>
      </c>
      <c r="E262" s="350">
        <v>28.57</v>
      </c>
      <c r="F262" s="350">
        <v>13.33</v>
      </c>
      <c r="G262" s="350">
        <v>32.5</v>
      </c>
      <c r="H262" s="350">
        <v>32.5</v>
      </c>
      <c r="I262" s="350">
        <v>55.56</v>
      </c>
      <c r="J262" s="350">
        <v>20</v>
      </c>
    </row>
    <row r="263" spans="2:10" ht="15.6" thickBot="1" x14ac:dyDescent="0.3">
      <c r="B263" s="359">
        <v>916</v>
      </c>
      <c r="C263" s="360">
        <v>45314</v>
      </c>
      <c r="D263" s="350">
        <v>65</v>
      </c>
      <c r="E263" s="350">
        <v>28.57</v>
      </c>
      <c r="F263" s="350">
        <v>13.33</v>
      </c>
      <c r="G263" s="350">
        <v>32.5</v>
      </c>
      <c r="H263" s="350">
        <v>20</v>
      </c>
      <c r="I263" s="350">
        <v>55.56</v>
      </c>
      <c r="J263" s="350">
        <v>20</v>
      </c>
    </row>
    <row r="264" spans="2:10" ht="15.6" thickBot="1" x14ac:dyDescent="0.3">
      <c r="B264" s="359">
        <v>917</v>
      </c>
      <c r="C264" s="360">
        <v>45320</v>
      </c>
      <c r="D264" s="350">
        <v>60</v>
      </c>
      <c r="E264" s="350">
        <v>33.33</v>
      </c>
      <c r="F264" s="350">
        <v>13.33</v>
      </c>
      <c r="G264" s="350">
        <v>32.5</v>
      </c>
      <c r="H264" s="350">
        <v>20</v>
      </c>
      <c r="I264" s="350">
        <v>55.56</v>
      </c>
      <c r="J264" s="350">
        <v>20</v>
      </c>
    </row>
    <row r="265" spans="2:10" ht="15.6" thickBot="1" x14ac:dyDescent="0.3">
      <c r="B265" s="359">
        <v>918</v>
      </c>
      <c r="C265" s="350" t="s">
        <v>460</v>
      </c>
      <c r="D265" s="350">
        <v>60</v>
      </c>
      <c r="E265" s="350">
        <v>44.44</v>
      </c>
      <c r="F265" s="350">
        <v>13.33</v>
      </c>
      <c r="G265" s="350">
        <v>20</v>
      </c>
      <c r="H265" s="350">
        <v>30</v>
      </c>
      <c r="I265" s="350">
        <v>50</v>
      </c>
      <c r="J265" s="350">
        <v>15</v>
      </c>
    </row>
    <row r="266" spans="2:10" ht="15.6" thickBot="1" x14ac:dyDescent="0.3">
      <c r="B266" s="359">
        <v>919</v>
      </c>
      <c r="C266" s="350" t="s">
        <v>461</v>
      </c>
      <c r="D266" s="350">
        <v>50</v>
      </c>
      <c r="E266" s="350">
        <v>50</v>
      </c>
      <c r="F266" s="350">
        <v>13.33</v>
      </c>
      <c r="G266" s="350">
        <v>20</v>
      </c>
      <c r="H266" s="350">
        <v>40</v>
      </c>
      <c r="I266" s="350">
        <v>50</v>
      </c>
      <c r="J266" s="350">
        <v>15</v>
      </c>
    </row>
    <row r="267" spans="2:10" ht="15.6" thickBot="1" x14ac:dyDescent="0.3">
      <c r="B267" s="359">
        <v>920</v>
      </c>
      <c r="C267" s="350" t="s">
        <v>462</v>
      </c>
      <c r="D267" s="350">
        <v>50</v>
      </c>
      <c r="E267" s="350">
        <v>66.67</v>
      </c>
      <c r="F267" s="350">
        <v>13.33</v>
      </c>
      <c r="G267" s="350">
        <v>20</v>
      </c>
      <c r="H267" s="350">
        <v>30</v>
      </c>
      <c r="I267" s="350">
        <v>50</v>
      </c>
      <c r="J267" s="350">
        <v>15</v>
      </c>
    </row>
    <row r="268" spans="2:10" ht="15.6" thickBot="1" x14ac:dyDescent="0.3">
      <c r="B268" s="359">
        <v>921</v>
      </c>
      <c r="C268" s="350" t="s">
        <v>463</v>
      </c>
      <c r="D268" s="350">
        <v>50</v>
      </c>
      <c r="E268" s="350">
        <v>57.14</v>
      </c>
      <c r="F268" s="350">
        <v>13.33</v>
      </c>
      <c r="G268" s="350">
        <v>20</v>
      </c>
      <c r="H268" s="350">
        <v>30</v>
      </c>
      <c r="I268" s="350">
        <v>50</v>
      </c>
      <c r="J268" s="350">
        <v>15</v>
      </c>
    </row>
    <row r="269" spans="2:10" ht="15.6" thickBot="1" x14ac:dyDescent="0.3">
      <c r="B269" s="359">
        <v>922</v>
      </c>
      <c r="C269" s="360">
        <v>45357</v>
      </c>
      <c r="D269" s="350">
        <v>50</v>
      </c>
      <c r="E269" s="350">
        <v>57.14</v>
      </c>
      <c r="F269" s="350">
        <v>13.33</v>
      </c>
      <c r="G269" s="350">
        <v>20</v>
      </c>
      <c r="H269" s="350">
        <v>20</v>
      </c>
      <c r="I269" s="350">
        <v>20</v>
      </c>
      <c r="J269" s="350">
        <v>10</v>
      </c>
    </row>
    <row r="270" spans="2:10" ht="15.6" thickBot="1" x14ac:dyDescent="0.3">
      <c r="B270" s="359">
        <v>923</v>
      </c>
      <c r="C270" s="360">
        <v>45364</v>
      </c>
      <c r="D270" s="350">
        <v>50</v>
      </c>
      <c r="E270" s="350">
        <v>58.82</v>
      </c>
      <c r="F270" s="350">
        <v>13.33</v>
      </c>
      <c r="G270" s="350">
        <v>20</v>
      </c>
      <c r="H270" s="350">
        <v>20</v>
      </c>
      <c r="I270" s="350">
        <v>50</v>
      </c>
      <c r="J270" s="350">
        <v>15</v>
      </c>
    </row>
    <row r="271" spans="2:10" ht="15.6" thickBot="1" x14ac:dyDescent="0.3">
      <c r="B271" s="359">
        <v>924</v>
      </c>
      <c r="C271" s="360">
        <v>45371</v>
      </c>
      <c r="D271" s="350">
        <v>50</v>
      </c>
      <c r="E271" s="350">
        <v>60.61</v>
      </c>
      <c r="F271" s="350">
        <v>13.33</v>
      </c>
      <c r="G271" s="350">
        <v>20</v>
      </c>
      <c r="H271" s="350">
        <v>30</v>
      </c>
      <c r="I271" s="350">
        <v>50</v>
      </c>
      <c r="J271" s="350">
        <v>15</v>
      </c>
    </row>
    <row r="272" spans="2:10" ht="15.6" thickBot="1" x14ac:dyDescent="0.3">
      <c r="B272" s="359">
        <v>925</v>
      </c>
      <c r="C272" s="360">
        <v>45378</v>
      </c>
      <c r="D272" s="350">
        <v>50</v>
      </c>
      <c r="E272" s="350">
        <v>60.61</v>
      </c>
      <c r="F272" s="350">
        <v>13.33</v>
      </c>
      <c r="G272" s="350">
        <v>20</v>
      </c>
      <c r="H272" s="350">
        <v>30</v>
      </c>
      <c r="I272" s="350">
        <v>50</v>
      </c>
      <c r="J272" s="350">
        <v>15</v>
      </c>
    </row>
    <row r="273" spans="2:10" ht="15.6" thickBot="1" x14ac:dyDescent="0.3">
      <c r="B273" s="359">
        <v>926</v>
      </c>
      <c r="C273" s="350" t="s">
        <v>464</v>
      </c>
      <c r="D273" s="350">
        <v>50</v>
      </c>
      <c r="E273" s="350">
        <v>66.67</v>
      </c>
      <c r="F273" s="350">
        <v>13.33</v>
      </c>
      <c r="G273" s="350">
        <v>20</v>
      </c>
      <c r="H273" s="350">
        <v>11.67</v>
      </c>
      <c r="I273" s="350">
        <v>50</v>
      </c>
      <c r="J273" s="350">
        <v>12</v>
      </c>
    </row>
    <row r="274" spans="2:10" ht="15.6" thickBot="1" x14ac:dyDescent="0.3">
      <c r="B274" s="359">
        <v>927</v>
      </c>
      <c r="C274" s="350" t="s">
        <v>465</v>
      </c>
      <c r="D274" s="350">
        <v>50</v>
      </c>
      <c r="E274" s="350">
        <v>17.86</v>
      </c>
      <c r="F274" s="350">
        <v>13.33</v>
      </c>
      <c r="G274" s="350">
        <v>20</v>
      </c>
      <c r="H274" s="350">
        <v>15</v>
      </c>
      <c r="I274" s="350">
        <v>50</v>
      </c>
      <c r="J274" s="350">
        <v>12</v>
      </c>
    </row>
    <row r="275" spans="2:10" ht="15.6" thickBot="1" x14ac:dyDescent="0.3">
      <c r="B275" s="359">
        <v>928</v>
      </c>
      <c r="C275" s="350" t="s">
        <v>466</v>
      </c>
      <c r="D275" s="350">
        <v>50</v>
      </c>
      <c r="E275" s="350">
        <v>60.61</v>
      </c>
      <c r="F275" s="350">
        <v>13.33</v>
      </c>
      <c r="G275" s="350">
        <v>20</v>
      </c>
      <c r="H275" s="350">
        <v>20</v>
      </c>
      <c r="I275" s="350">
        <v>50</v>
      </c>
      <c r="J275" s="350">
        <v>15</v>
      </c>
    </row>
    <row r="276" spans="2:10" ht="15.6" thickBot="1" x14ac:dyDescent="0.3">
      <c r="B276" s="359">
        <v>929</v>
      </c>
      <c r="C276" s="350" t="s">
        <v>467</v>
      </c>
      <c r="D276" s="350">
        <v>50</v>
      </c>
      <c r="E276" s="350">
        <v>60.61</v>
      </c>
      <c r="F276" s="350">
        <v>13.33</v>
      </c>
      <c r="G276" s="350">
        <v>20</v>
      </c>
      <c r="H276" s="350">
        <v>25</v>
      </c>
      <c r="I276" s="350">
        <v>50</v>
      </c>
      <c r="J276" s="350">
        <v>15</v>
      </c>
    </row>
    <row r="277" spans="2:10" ht="15.6" thickBot="1" x14ac:dyDescent="0.3">
      <c r="B277" s="359">
        <v>930</v>
      </c>
      <c r="C277" s="350" t="s">
        <v>468</v>
      </c>
      <c r="D277" s="350">
        <v>50</v>
      </c>
      <c r="E277" s="350">
        <v>2.86</v>
      </c>
      <c r="F277" s="350">
        <v>13.33</v>
      </c>
      <c r="G277" s="350">
        <v>18.28</v>
      </c>
      <c r="H277" s="350">
        <v>25</v>
      </c>
      <c r="I277" s="350">
        <v>50</v>
      </c>
      <c r="J277" s="350">
        <v>15</v>
      </c>
    </row>
    <row r="278" spans="2:10" ht="15.6" thickBot="1" x14ac:dyDescent="0.3">
      <c r="B278" s="359">
        <v>931</v>
      </c>
      <c r="C278" s="350" t="s">
        <v>469</v>
      </c>
      <c r="D278" s="350">
        <v>50</v>
      </c>
      <c r="E278" s="350">
        <v>50</v>
      </c>
      <c r="F278" s="350">
        <v>13.33</v>
      </c>
      <c r="G278" s="350">
        <v>20</v>
      </c>
      <c r="H278" s="350">
        <v>26.67</v>
      </c>
      <c r="I278" s="350">
        <v>35</v>
      </c>
      <c r="J278" s="350">
        <v>15</v>
      </c>
    </row>
    <row r="279" spans="2:10" ht="15.6" thickBot="1" x14ac:dyDescent="0.3">
      <c r="B279" s="359">
        <v>932</v>
      </c>
      <c r="C279" s="350" t="s">
        <v>470</v>
      </c>
      <c r="D279" s="350">
        <v>50</v>
      </c>
      <c r="E279" s="350">
        <v>33.33</v>
      </c>
      <c r="F279" s="350">
        <v>13.33</v>
      </c>
      <c r="G279" s="350">
        <v>20</v>
      </c>
      <c r="H279" s="350">
        <v>30</v>
      </c>
      <c r="I279" s="350">
        <v>40</v>
      </c>
      <c r="J279" s="350">
        <v>15</v>
      </c>
    </row>
    <row r="280" spans="2:10" ht="15.6" thickBot="1" x14ac:dyDescent="0.3">
      <c r="B280" s="359">
        <v>933</v>
      </c>
      <c r="C280" s="350" t="s">
        <v>471</v>
      </c>
      <c r="D280" s="350">
        <v>50</v>
      </c>
      <c r="E280" s="350">
        <v>25</v>
      </c>
      <c r="F280" s="350">
        <v>13.33</v>
      </c>
      <c r="G280" s="350">
        <v>20</v>
      </c>
      <c r="H280" s="350">
        <v>25</v>
      </c>
      <c r="I280" s="350">
        <v>33.33</v>
      </c>
      <c r="J280" s="350">
        <v>20</v>
      </c>
    </row>
    <row r="281" spans="2:10" ht="15.6" thickBot="1" x14ac:dyDescent="0.3">
      <c r="B281" s="359">
        <v>934</v>
      </c>
      <c r="C281" s="350" t="s">
        <v>472</v>
      </c>
      <c r="D281" s="350">
        <v>40</v>
      </c>
      <c r="E281" s="350">
        <v>40</v>
      </c>
      <c r="F281" s="350">
        <v>13.33</v>
      </c>
      <c r="G281" s="350">
        <v>20</v>
      </c>
      <c r="H281" s="350">
        <v>25</v>
      </c>
      <c r="I281" s="350">
        <v>14.29</v>
      </c>
      <c r="J281" s="350">
        <v>20</v>
      </c>
    </row>
    <row r="282" spans="2:10" ht="15.6" thickBot="1" x14ac:dyDescent="0.3">
      <c r="B282" s="359">
        <v>935</v>
      </c>
      <c r="C282" s="360">
        <v>45448</v>
      </c>
      <c r="D282" s="350">
        <v>40</v>
      </c>
      <c r="E282" s="350">
        <v>40</v>
      </c>
      <c r="F282" s="350">
        <v>13.33</v>
      </c>
      <c r="G282" s="350">
        <v>20</v>
      </c>
      <c r="H282" s="350">
        <v>25</v>
      </c>
      <c r="I282" s="350">
        <v>33.33</v>
      </c>
      <c r="J282" s="350">
        <v>20</v>
      </c>
    </row>
    <row r="283" spans="2:10" ht="15.6" thickBot="1" x14ac:dyDescent="0.3">
      <c r="B283" s="359">
        <v>936</v>
      </c>
      <c r="C283" s="360">
        <v>45455</v>
      </c>
      <c r="D283" s="350">
        <v>40</v>
      </c>
      <c r="E283" s="350">
        <v>10</v>
      </c>
      <c r="F283" s="350">
        <v>13.33</v>
      </c>
      <c r="G283" s="350">
        <v>20</v>
      </c>
      <c r="H283" s="350">
        <v>25</v>
      </c>
      <c r="I283" s="350">
        <v>33.33</v>
      </c>
      <c r="J283" s="350">
        <v>20</v>
      </c>
    </row>
    <row r="284" spans="2:10" ht="15.6" thickBot="1" x14ac:dyDescent="0.3">
      <c r="B284" s="359">
        <v>937</v>
      </c>
      <c r="C284" s="360">
        <v>45462</v>
      </c>
      <c r="D284" s="350">
        <v>40</v>
      </c>
      <c r="E284" s="350">
        <v>10</v>
      </c>
      <c r="F284" s="350">
        <v>13.33</v>
      </c>
      <c r="G284" s="350">
        <v>20</v>
      </c>
      <c r="H284" s="350">
        <v>10</v>
      </c>
      <c r="I284" s="350">
        <v>35</v>
      </c>
      <c r="J284" s="350">
        <v>20</v>
      </c>
    </row>
    <row r="285" spans="2:10" ht="15.6" thickBot="1" x14ac:dyDescent="0.3">
      <c r="B285" s="359">
        <v>938</v>
      </c>
      <c r="C285" s="360">
        <v>45470</v>
      </c>
      <c r="D285" s="350">
        <v>40</v>
      </c>
      <c r="E285" s="350">
        <v>40</v>
      </c>
      <c r="F285" s="350">
        <v>13.33</v>
      </c>
      <c r="G285" s="350">
        <v>20</v>
      </c>
      <c r="H285" s="350">
        <v>13.33</v>
      </c>
      <c r="I285" s="350">
        <v>50</v>
      </c>
      <c r="J285" s="350">
        <v>20</v>
      </c>
    </row>
    <row r="286" spans="2:10" ht="15.6" thickBot="1" x14ac:dyDescent="0.3">
      <c r="B286" s="359">
        <v>939</v>
      </c>
      <c r="C286" s="360">
        <v>45476</v>
      </c>
      <c r="D286" s="350">
        <v>20</v>
      </c>
      <c r="E286" s="350">
        <v>30.77</v>
      </c>
      <c r="F286" s="350">
        <v>13.33</v>
      </c>
      <c r="G286" s="350">
        <v>20</v>
      </c>
      <c r="H286" s="350">
        <v>20</v>
      </c>
      <c r="I286" s="350">
        <v>30</v>
      </c>
      <c r="J286" s="350">
        <v>20</v>
      </c>
    </row>
    <row r="287" spans="2:10" ht="15.6" thickBot="1" x14ac:dyDescent="0.3">
      <c r="B287" s="359">
        <v>940</v>
      </c>
      <c r="C287" s="360">
        <v>45483</v>
      </c>
      <c r="D287" s="350">
        <v>35</v>
      </c>
      <c r="E287" s="350">
        <v>76.92</v>
      </c>
      <c r="F287" s="350">
        <v>13.33</v>
      </c>
      <c r="G287" s="350">
        <v>20</v>
      </c>
      <c r="H287" s="350">
        <v>25</v>
      </c>
      <c r="I287" s="350">
        <v>30</v>
      </c>
      <c r="J287" s="350">
        <v>20</v>
      </c>
    </row>
    <row r="288" spans="2:10" ht="15.6" thickBot="1" x14ac:dyDescent="0.3">
      <c r="B288" s="359">
        <v>941</v>
      </c>
      <c r="C288" s="360">
        <v>45490</v>
      </c>
      <c r="D288" s="350">
        <v>35</v>
      </c>
      <c r="E288" s="350">
        <v>66.67</v>
      </c>
      <c r="F288" s="350">
        <v>13.33</v>
      </c>
      <c r="G288" s="350">
        <v>20</v>
      </c>
      <c r="H288" s="350">
        <v>25</v>
      </c>
      <c r="I288" s="350">
        <v>20</v>
      </c>
      <c r="J288" s="350">
        <v>20</v>
      </c>
    </row>
    <row r="289" spans="2:10" ht="15.6" thickBot="1" x14ac:dyDescent="0.3">
      <c r="B289" s="359">
        <v>942</v>
      </c>
      <c r="C289" s="360">
        <v>45497</v>
      </c>
      <c r="D289" s="350">
        <v>35</v>
      </c>
      <c r="E289" s="350">
        <v>62.5</v>
      </c>
      <c r="F289" s="350">
        <v>13.33</v>
      </c>
      <c r="G289" s="350">
        <v>20</v>
      </c>
      <c r="H289" s="350">
        <v>25</v>
      </c>
      <c r="I289" s="350">
        <v>20</v>
      </c>
      <c r="J289" s="350">
        <v>15</v>
      </c>
    </row>
    <row r="290" spans="2:10" ht="15.6" thickBot="1" x14ac:dyDescent="0.3">
      <c r="B290" s="359">
        <v>943</v>
      </c>
      <c r="C290" s="360">
        <v>45504</v>
      </c>
      <c r="D290" s="350">
        <v>20</v>
      </c>
      <c r="E290" s="350">
        <v>52.63</v>
      </c>
      <c r="F290" s="350">
        <v>13.33</v>
      </c>
      <c r="G290" s="350">
        <v>20</v>
      </c>
      <c r="H290" s="350">
        <v>25</v>
      </c>
      <c r="I290" s="350">
        <v>20</v>
      </c>
      <c r="J290" s="350">
        <v>15</v>
      </c>
    </row>
    <row r="291" spans="2:10" ht="15.6" thickBot="1" x14ac:dyDescent="0.3">
      <c r="B291" s="359">
        <v>944</v>
      </c>
      <c r="C291" s="350" t="s">
        <v>473</v>
      </c>
      <c r="D291" s="350">
        <v>30</v>
      </c>
      <c r="E291" s="350">
        <v>52.63</v>
      </c>
      <c r="F291" s="350">
        <v>7.78</v>
      </c>
      <c r="G291" s="350">
        <v>20</v>
      </c>
      <c r="H291" s="350">
        <v>25</v>
      </c>
      <c r="I291" s="350">
        <v>50</v>
      </c>
      <c r="J291" s="350">
        <v>15</v>
      </c>
    </row>
    <row r="292" spans="2:10" ht="15.6" thickBot="1" x14ac:dyDescent="0.3">
      <c r="B292" s="359">
        <v>945</v>
      </c>
      <c r="C292" s="350" t="s">
        <v>474</v>
      </c>
      <c r="D292" s="350">
        <v>20</v>
      </c>
      <c r="E292" s="350">
        <v>21.05</v>
      </c>
      <c r="F292" s="350">
        <v>10</v>
      </c>
      <c r="G292" s="350">
        <v>20</v>
      </c>
      <c r="H292" s="350">
        <v>25</v>
      </c>
      <c r="I292" s="350">
        <v>50</v>
      </c>
      <c r="J292" s="350">
        <v>12</v>
      </c>
    </row>
    <row r="293" spans="2:10" ht="15.6" thickBot="1" x14ac:dyDescent="0.3">
      <c r="B293" s="359">
        <v>946</v>
      </c>
      <c r="C293" s="350" t="s">
        <v>475</v>
      </c>
      <c r="D293" s="350">
        <v>20</v>
      </c>
      <c r="E293" s="350">
        <v>1.82</v>
      </c>
      <c r="F293" s="350">
        <v>10</v>
      </c>
      <c r="G293" s="350">
        <v>20</v>
      </c>
      <c r="H293" s="350">
        <v>23</v>
      </c>
      <c r="I293" s="350">
        <v>100</v>
      </c>
      <c r="J293" s="350">
        <v>12</v>
      </c>
    </row>
    <row r="294" spans="2:10" ht="15.6" thickBot="1" x14ac:dyDescent="0.3">
      <c r="B294" s="359">
        <v>947</v>
      </c>
      <c r="C294" s="350" t="s">
        <v>476</v>
      </c>
      <c r="D294" s="350">
        <v>20</v>
      </c>
      <c r="E294" s="350">
        <v>20</v>
      </c>
      <c r="F294" s="350">
        <v>10</v>
      </c>
      <c r="G294" s="350">
        <v>20</v>
      </c>
      <c r="H294" s="350">
        <v>23</v>
      </c>
      <c r="I294" s="350">
        <v>100</v>
      </c>
      <c r="J294" s="350">
        <v>10</v>
      </c>
    </row>
    <row r="295" spans="2:10" ht="15.6" thickBot="1" x14ac:dyDescent="0.3">
      <c r="B295" s="359">
        <v>948</v>
      </c>
      <c r="C295" s="350" t="s">
        <v>477</v>
      </c>
      <c r="D295" s="350">
        <v>35</v>
      </c>
      <c r="E295" s="350">
        <v>7.55</v>
      </c>
      <c r="F295" s="350">
        <v>10</v>
      </c>
      <c r="G295" s="350">
        <v>20</v>
      </c>
      <c r="H295" s="350">
        <v>15</v>
      </c>
      <c r="I295" s="350">
        <v>100</v>
      </c>
      <c r="J295" s="350">
        <v>10</v>
      </c>
    </row>
    <row r="296" spans="2:10" ht="15.6" thickBot="1" x14ac:dyDescent="0.3">
      <c r="B296" s="359">
        <v>949</v>
      </c>
      <c r="C296" s="350" t="s">
        <v>478</v>
      </c>
      <c r="D296" s="350">
        <v>35</v>
      </c>
      <c r="E296" s="350">
        <v>7.55</v>
      </c>
      <c r="F296" s="350">
        <v>10</v>
      </c>
      <c r="G296" s="350">
        <v>20</v>
      </c>
      <c r="H296" s="350">
        <v>15</v>
      </c>
      <c r="I296" s="350">
        <v>100</v>
      </c>
      <c r="J296" s="350">
        <v>10</v>
      </c>
    </row>
    <row r="297" spans="2:10" ht="15.6" thickBot="1" x14ac:dyDescent="0.3">
      <c r="B297" s="359">
        <v>950</v>
      </c>
      <c r="C297" s="350" t="s">
        <v>479</v>
      </c>
      <c r="D297" s="350">
        <v>35</v>
      </c>
      <c r="E297" s="350">
        <v>7.55</v>
      </c>
      <c r="F297" s="350">
        <v>10</v>
      </c>
      <c r="G297" s="350">
        <v>20</v>
      </c>
      <c r="H297" s="350">
        <v>15</v>
      </c>
      <c r="I297" s="350">
        <v>10</v>
      </c>
      <c r="J297" s="350">
        <v>10</v>
      </c>
    </row>
    <row r="298" spans="2:10" ht="15.6" thickBot="1" x14ac:dyDescent="0.3">
      <c r="B298" s="359">
        <v>951</v>
      </c>
      <c r="C298" s="350" t="s">
        <v>480</v>
      </c>
      <c r="D298" s="350">
        <v>30</v>
      </c>
      <c r="E298" s="350">
        <v>10.45</v>
      </c>
      <c r="F298" s="350">
        <v>20</v>
      </c>
      <c r="G298" s="350">
        <v>20</v>
      </c>
      <c r="H298" s="350">
        <v>15</v>
      </c>
      <c r="I298" s="350">
        <v>20</v>
      </c>
      <c r="J298" s="350">
        <v>10</v>
      </c>
    </row>
    <row r="299" spans="2:10" ht="15.6" thickBot="1" x14ac:dyDescent="0.3">
      <c r="B299" s="359">
        <v>952</v>
      </c>
      <c r="C299" s="350" t="s">
        <v>481</v>
      </c>
      <c r="D299" s="350">
        <v>35</v>
      </c>
      <c r="E299" s="350">
        <v>10.45</v>
      </c>
      <c r="F299" s="350">
        <v>20</v>
      </c>
      <c r="G299" s="350">
        <v>20</v>
      </c>
      <c r="H299" s="350">
        <v>50</v>
      </c>
      <c r="I299" s="350">
        <v>15.38</v>
      </c>
      <c r="J299" s="350">
        <v>10</v>
      </c>
    </row>
    <row r="300" spans="2:10" ht="15.6" thickBot="1" x14ac:dyDescent="0.3">
      <c r="B300" s="359">
        <v>953</v>
      </c>
      <c r="C300" s="350" t="s">
        <v>482</v>
      </c>
      <c r="D300" s="350">
        <v>35</v>
      </c>
      <c r="E300" s="350">
        <v>10</v>
      </c>
      <c r="F300" s="350">
        <v>10</v>
      </c>
      <c r="G300" s="350">
        <v>20</v>
      </c>
      <c r="H300" s="350">
        <v>10</v>
      </c>
      <c r="I300" s="350">
        <v>8.33</v>
      </c>
      <c r="J300" s="350">
        <v>10</v>
      </c>
    </row>
    <row r="301" spans="2:10" ht="15.6" thickBot="1" x14ac:dyDescent="0.3">
      <c r="B301" s="359">
        <v>954</v>
      </c>
      <c r="C301" s="350" t="s">
        <v>483</v>
      </c>
      <c r="D301" s="350">
        <v>35</v>
      </c>
      <c r="E301" s="350">
        <v>12</v>
      </c>
      <c r="F301" s="350">
        <v>20</v>
      </c>
      <c r="G301" s="350">
        <v>20</v>
      </c>
      <c r="H301" s="350">
        <v>15</v>
      </c>
      <c r="I301" s="350">
        <v>40</v>
      </c>
      <c r="J301" s="350">
        <v>10</v>
      </c>
    </row>
    <row r="302" spans="2:10" ht="15.6" thickBot="1" x14ac:dyDescent="0.3">
      <c r="B302" s="359">
        <v>955</v>
      </c>
      <c r="C302" s="350" t="s">
        <v>484</v>
      </c>
      <c r="D302" s="350">
        <v>35</v>
      </c>
      <c r="E302" s="350">
        <v>14.29</v>
      </c>
      <c r="F302" s="350">
        <v>20</v>
      </c>
      <c r="G302" s="350">
        <v>20</v>
      </c>
      <c r="H302" s="350">
        <v>15</v>
      </c>
      <c r="I302" s="350">
        <v>30</v>
      </c>
      <c r="J302" s="350">
        <v>10</v>
      </c>
    </row>
    <row r="303" spans="2:10" ht="15.6" thickBot="1" x14ac:dyDescent="0.3">
      <c r="B303" s="359">
        <v>956</v>
      </c>
      <c r="C303" s="350" t="s">
        <v>485</v>
      </c>
      <c r="D303" s="350">
        <v>35</v>
      </c>
      <c r="E303" s="350">
        <v>100</v>
      </c>
      <c r="F303" s="350">
        <v>20</v>
      </c>
      <c r="G303" s="350">
        <v>20</v>
      </c>
      <c r="H303" s="350">
        <v>15</v>
      </c>
      <c r="I303" s="350">
        <v>30</v>
      </c>
      <c r="J303" s="350">
        <v>10</v>
      </c>
    </row>
    <row r="304" spans="2:10" ht="15.6" thickBot="1" x14ac:dyDescent="0.3">
      <c r="B304" s="359">
        <v>957</v>
      </c>
      <c r="C304" s="360">
        <v>45602</v>
      </c>
      <c r="D304" s="350">
        <v>35</v>
      </c>
      <c r="E304" s="350">
        <v>100</v>
      </c>
      <c r="F304" s="350">
        <v>20</v>
      </c>
      <c r="G304" s="350">
        <v>20</v>
      </c>
      <c r="H304" s="350">
        <v>15</v>
      </c>
      <c r="I304" s="350">
        <v>25</v>
      </c>
      <c r="J304" s="350">
        <v>10</v>
      </c>
    </row>
    <row r="305" spans="2:2" ht="15.6" x14ac:dyDescent="0.25">
      <c r="B305" s="364"/>
    </row>
  </sheetData>
  <mergeCells count="22">
    <mergeCell ref="B4:G4"/>
    <mergeCell ref="B39:G39"/>
    <mergeCell ref="B5:B7"/>
    <mergeCell ref="C5:E5"/>
    <mergeCell ref="F5:F7"/>
    <mergeCell ref="G5:G7"/>
    <mergeCell ref="B36:C36"/>
    <mergeCell ref="B75:G75"/>
    <mergeCell ref="B108:C108"/>
    <mergeCell ref="B40:B42"/>
    <mergeCell ref="C40:E40"/>
    <mergeCell ref="F40:F42"/>
    <mergeCell ref="G40:G42"/>
    <mergeCell ref="B72:C72"/>
    <mergeCell ref="B111:J111"/>
    <mergeCell ref="B160:F160"/>
    <mergeCell ref="B209:J209"/>
    <mergeCell ref="B258:J258"/>
    <mergeCell ref="B76:B78"/>
    <mergeCell ref="C76:E76"/>
    <mergeCell ref="F76:F78"/>
    <mergeCell ref="G76:G78"/>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B52C5-F89B-0646-A522-1CA946D9D4D9}">
  <dimension ref="C2:H48"/>
  <sheetViews>
    <sheetView topLeftCell="A42" workbookViewId="0">
      <selection activeCell="C5" sqref="C5:G48"/>
    </sheetView>
  </sheetViews>
  <sheetFormatPr defaultColWidth="32.54296875" defaultRowHeight="15.6" x14ac:dyDescent="0.3"/>
  <cols>
    <col min="1" max="2" width="32.54296875" style="292"/>
    <col min="3" max="3" width="32.54296875" style="300"/>
    <col min="4" max="6" width="32.54296875" style="292"/>
    <col min="7" max="7" width="45.36328125" style="292" bestFit="1" customWidth="1"/>
    <col min="8" max="16384" width="32.54296875" style="292"/>
  </cols>
  <sheetData>
    <row r="2" spans="3:8" x14ac:dyDescent="0.3">
      <c r="C2" s="300" t="s">
        <v>489</v>
      </c>
    </row>
    <row r="4" spans="3:8" ht="16.2" thickBot="1" x14ac:dyDescent="0.35"/>
    <row r="5" spans="3:8" s="305" customFormat="1" ht="16.2" thickBot="1" x14ac:dyDescent="0.35">
      <c r="C5" s="306" t="s">
        <v>490</v>
      </c>
      <c r="D5" s="307" t="s">
        <v>491</v>
      </c>
      <c r="E5" s="307" t="s">
        <v>492</v>
      </c>
      <c r="F5" s="307" t="s">
        <v>493</v>
      </c>
      <c r="G5" s="307" t="s">
        <v>494</v>
      </c>
      <c r="H5" s="304"/>
    </row>
    <row r="6" spans="3:8" x14ac:dyDescent="0.3">
      <c r="C6" s="301" t="s">
        <v>495</v>
      </c>
      <c r="D6" s="752" t="s">
        <v>496</v>
      </c>
      <c r="E6" s="752" t="s">
        <v>497</v>
      </c>
      <c r="F6" s="752" t="s">
        <v>498</v>
      </c>
      <c r="G6" s="752" t="s">
        <v>499</v>
      </c>
      <c r="H6" s="756"/>
    </row>
    <row r="7" spans="3:8" ht="30" customHeight="1" thickBot="1" x14ac:dyDescent="0.35">
      <c r="C7" s="302" t="s">
        <v>500</v>
      </c>
      <c r="D7" s="753"/>
      <c r="E7" s="753"/>
      <c r="F7" s="753"/>
      <c r="G7" s="753"/>
      <c r="H7" s="756"/>
    </row>
    <row r="8" spans="3:8" ht="16.2" thickBot="1" x14ac:dyDescent="0.35">
      <c r="C8" s="302" t="s">
        <v>501</v>
      </c>
      <c r="D8" s="296"/>
      <c r="E8" s="296" t="s">
        <v>502</v>
      </c>
      <c r="F8" s="296"/>
      <c r="G8" s="296"/>
      <c r="H8" s="295"/>
    </row>
    <row r="9" spans="3:8" ht="16.2" thickBot="1" x14ac:dyDescent="0.35">
      <c r="C9" s="303" t="s">
        <v>503</v>
      </c>
      <c r="D9" s="296" t="s">
        <v>504</v>
      </c>
      <c r="E9" s="296" t="s">
        <v>505</v>
      </c>
      <c r="F9" s="296" t="s">
        <v>506</v>
      </c>
      <c r="G9" s="296" t="s">
        <v>507</v>
      </c>
      <c r="H9" s="295"/>
    </row>
    <row r="10" spans="3:8" ht="16.2" thickBot="1" x14ac:dyDescent="0.35">
      <c r="C10" s="302" t="s">
        <v>508</v>
      </c>
      <c r="D10" s="296" t="s">
        <v>509</v>
      </c>
      <c r="E10" s="296" t="s">
        <v>510</v>
      </c>
      <c r="F10" s="296" t="s">
        <v>511</v>
      </c>
      <c r="G10" s="296" t="s">
        <v>512</v>
      </c>
      <c r="H10" s="295"/>
    </row>
    <row r="11" spans="3:8" ht="31.8" thickBot="1" x14ac:dyDescent="0.35">
      <c r="C11" s="302" t="s">
        <v>513</v>
      </c>
      <c r="D11" s="296" t="s">
        <v>514</v>
      </c>
      <c r="E11" s="296" t="s">
        <v>515</v>
      </c>
      <c r="F11" s="296" t="s">
        <v>516</v>
      </c>
      <c r="G11" s="296" t="s">
        <v>517</v>
      </c>
      <c r="H11" s="295"/>
    </row>
    <row r="12" spans="3:8" ht="31.8" thickBot="1" x14ac:dyDescent="0.35">
      <c r="C12" s="302" t="s">
        <v>518</v>
      </c>
      <c r="D12" s="296" t="s">
        <v>519</v>
      </c>
      <c r="E12" s="296" t="s">
        <v>520</v>
      </c>
      <c r="F12" s="296" t="s">
        <v>521</v>
      </c>
      <c r="G12" s="296" t="s">
        <v>522</v>
      </c>
      <c r="H12" s="295"/>
    </row>
    <row r="13" spans="3:8" ht="16.2" thickBot="1" x14ac:dyDescent="0.35">
      <c r="C13" s="302" t="s">
        <v>523</v>
      </c>
      <c r="D13" s="296" t="s">
        <v>519</v>
      </c>
      <c r="E13" s="296" t="s">
        <v>520</v>
      </c>
      <c r="F13" s="296" t="s">
        <v>524</v>
      </c>
      <c r="G13" s="296"/>
      <c r="H13" s="295"/>
    </row>
    <row r="14" spans="3:8" ht="31.8" thickBot="1" x14ac:dyDescent="0.35">
      <c r="C14" s="303" t="s">
        <v>525</v>
      </c>
      <c r="D14" s="296" t="s">
        <v>526</v>
      </c>
      <c r="E14" s="296" t="s">
        <v>520</v>
      </c>
      <c r="F14" s="296" t="s">
        <v>527</v>
      </c>
      <c r="G14" s="296"/>
      <c r="H14" s="295"/>
    </row>
    <row r="15" spans="3:8" ht="16.2" thickBot="1" x14ac:dyDescent="0.35">
      <c r="C15" s="302" t="s">
        <v>528</v>
      </c>
      <c r="D15" s="296" t="s">
        <v>529</v>
      </c>
      <c r="E15" s="296" t="s">
        <v>530</v>
      </c>
      <c r="F15" s="296" t="s">
        <v>531</v>
      </c>
      <c r="G15" s="296" t="s">
        <v>532</v>
      </c>
      <c r="H15" s="295"/>
    </row>
    <row r="16" spans="3:8" ht="31.8" thickBot="1" x14ac:dyDescent="0.35">
      <c r="C16" s="302" t="s">
        <v>533</v>
      </c>
      <c r="D16" s="296" t="s">
        <v>509</v>
      </c>
      <c r="E16" s="296" t="s">
        <v>534</v>
      </c>
      <c r="F16" s="296" t="s">
        <v>511</v>
      </c>
      <c r="G16" s="293" t="s">
        <v>535</v>
      </c>
      <c r="H16" s="295"/>
    </row>
    <row r="17" spans="3:8" ht="31.8" thickBot="1" x14ac:dyDescent="0.35">
      <c r="C17" s="302" t="s">
        <v>536</v>
      </c>
      <c r="D17" s="296" t="s">
        <v>537</v>
      </c>
      <c r="E17" s="296" t="s">
        <v>194</v>
      </c>
      <c r="F17" s="296" t="s">
        <v>538</v>
      </c>
      <c r="G17" s="296" t="s">
        <v>539</v>
      </c>
      <c r="H17" s="295"/>
    </row>
    <row r="18" spans="3:8" x14ac:dyDescent="0.3">
      <c r="C18" s="750" t="s">
        <v>540</v>
      </c>
      <c r="D18" s="752" t="s">
        <v>541</v>
      </c>
      <c r="E18" s="297" t="s">
        <v>542</v>
      </c>
      <c r="F18" s="752" t="s">
        <v>543</v>
      </c>
      <c r="G18" s="752" t="s">
        <v>544</v>
      </c>
      <c r="H18" s="756"/>
    </row>
    <row r="19" spans="3:8" ht="16.2" thickBot="1" x14ac:dyDescent="0.35">
      <c r="C19" s="751"/>
      <c r="D19" s="753"/>
      <c r="E19" s="296" t="s">
        <v>545</v>
      </c>
      <c r="F19" s="753"/>
      <c r="G19" s="753"/>
      <c r="H19" s="756"/>
    </row>
    <row r="20" spans="3:8" ht="31.8" thickBot="1" x14ac:dyDescent="0.35">
      <c r="C20" s="303" t="s">
        <v>546</v>
      </c>
      <c r="D20" s="296" t="s">
        <v>547</v>
      </c>
      <c r="E20" s="296" t="s">
        <v>548</v>
      </c>
      <c r="F20" s="296" t="s">
        <v>549</v>
      </c>
      <c r="G20" s="296" t="s">
        <v>550</v>
      </c>
      <c r="H20" s="295"/>
    </row>
    <row r="21" spans="3:8" x14ac:dyDescent="0.3">
      <c r="C21" s="750" t="s">
        <v>551</v>
      </c>
      <c r="D21" s="752" t="s">
        <v>552</v>
      </c>
      <c r="E21" s="752" t="s">
        <v>553</v>
      </c>
      <c r="F21" s="752" t="s">
        <v>554</v>
      </c>
      <c r="G21" s="754" t="s">
        <v>555</v>
      </c>
      <c r="H21" s="295"/>
    </row>
    <row r="22" spans="3:8" ht="16.2" thickBot="1" x14ac:dyDescent="0.35">
      <c r="C22" s="751"/>
      <c r="D22" s="753"/>
      <c r="E22" s="753"/>
      <c r="F22" s="753"/>
      <c r="G22" s="755"/>
      <c r="H22" s="295"/>
    </row>
    <row r="23" spans="3:8" ht="16.2" thickBot="1" x14ac:dyDescent="0.35">
      <c r="C23" s="302" t="s">
        <v>556</v>
      </c>
      <c r="D23" s="296" t="s">
        <v>557</v>
      </c>
      <c r="E23" s="298" t="s">
        <v>81</v>
      </c>
      <c r="F23" s="296" t="s">
        <v>554</v>
      </c>
      <c r="G23" s="296" t="s">
        <v>558</v>
      </c>
      <c r="H23" s="295"/>
    </row>
    <row r="24" spans="3:8" ht="31.8" thickBot="1" x14ac:dyDescent="0.35">
      <c r="C24" s="302" t="s">
        <v>559</v>
      </c>
      <c r="D24" s="296" t="s">
        <v>560</v>
      </c>
      <c r="E24" s="296" t="s">
        <v>561</v>
      </c>
      <c r="F24" s="296" t="s">
        <v>562</v>
      </c>
      <c r="G24" s="296" t="s">
        <v>563</v>
      </c>
      <c r="H24" s="295"/>
    </row>
    <row r="25" spans="3:8" ht="16.2" thickBot="1" x14ac:dyDescent="0.35">
      <c r="C25" s="303" t="s">
        <v>564</v>
      </c>
      <c r="D25" s="296" t="s">
        <v>32</v>
      </c>
      <c r="E25" s="298" t="s">
        <v>81</v>
      </c>
      <c r="F25" s="296" t="s">
        <v>554</v>
      </c>
      <c r="G25" s="298">
        <v>843055727</v>
      </c>
      <c r="H25" s="295"/>
    </row>
    <row r="26" spans="3:8" ht="16.2" thickBot="1" x14ac:dyDescent="0.35">
      <c r="C26" s="303" t="s">
        <v>565</v>
      </c>
      <c r="D26" s="296" t="s">
        <v>566</v>
      </c>
      <c r="E26" s="296" t="s">
        <v>567</v>
      </c>
      <c r="F26" s="296" t="s">
        <v>554</v>
      </c>
      <c r="G26" s="296" t="s">
        <v>568</v>
      </c>
      <c r="H26" s="295"/>
    </row>
    <row r="27" spans="3:8" ht="31.8" thickBot="1" x14ac:dyDescent="0.35">
      <c r="C27" s="303" t="s">
        <v>569</v>
      </c>
      <c r="D27" s="298" t="s">
        <v>570</v>
      </c>
      <c r="E27" s="298" t="s">
        <v>81</v>
      </c>
      <c r="F27" s="296" t="s">
        <v>554</v>
      </c>
      <c r="G27" s="296" t="s">
        <v>571</v>
      </c>
      <c r="H27" s="295"/>
    </row>
    <row r="28" spans="3:8" ht="16.2" thickBot="1" x14ac:dyDescent="0.35">
      <c r="C28" s="303" t="s">
        <v>572</v>
      </c>
      <c r="D28" s="296" t="s">
        <v>573</v>
      </c>
      <c r="E28" s="296" t="s">
        <v>574</v>
      </c>
      <c r="F28" s="296" t="s">
        <v>554</v>
      </c>
      <c r="G28" s="296" t="s">
        <v>575</v>
      </c>
      <c r="H28" s="295"/>
    </row>
    <row r="29" spans="3:8" ht="31.8" thickBot="1" x14ac:dyDescent="0.35">
      <c r="C29" s="303" t="s">
        <v>576</v>
      </c>
      <c r="D29" s="296" t="s">
        <v>577</v>
      </c>
      <c r="E29" s="296" t="s">
        <v>578</v>
      </c>
      <c r="F29" s="296" t="s">
        <v>554</v>
      </c>
      <c r="G29" s="293" t="s">
        <v>579</v>
      </c>
      <c r="H29" s="295"/>
    </row>
    <row r="30" spans="3:8" ht="16.2" thickBot="1" x14ac:dyDescent="0.35">
      <c r="C30" s="302" t="s">
        <v>580</v>
      </c>
      <c r="D30" s="296" t="s">
        <v>581</v>
      </c>
      <c r="E30" s="296" t="s">
        <v>582</v>
      </c>
      <c r="F30" s="296" t="s">
        <v>554</v>
      </c>
      <c r="G30" s="293" t="s">
        <v>583</v>
      </c>
      <c r="H30" s="295"/>
    </row>
    <row r="31" spans="3:8" ht="16.2" thickBot="1" x14ac:dyDescent="0.35">
      <c r="C31" s="302" t="s">
        <v>584</v>
      </c>
      <c r="D31" s="296" t="s">
        <v>585</v>
      </c>
      <c r="E31" s="296" t="s">
        <v>586</v>
      </c>
      <c r="F31" s="296" t="s">
        <v>554</v>
      </c>
      <c r="G31" s="296" t="s">
        <v>587</v>
      </c>
      <c r="H31" s="295"/>
    </row>
    <row r="32" spans="3:8" ht="16.2" thickBot="1" x14ac:dyDescent="0.35">
      <c r="C32" s="303" t="s">
        <v>588</v>
      </c>
      <c r="D32" s="296" t="s">
        <v>117</v>
      </c>
      <c r="E32" s="296" t="s">
        <v>589</v>
      </c>
      <c r="F32" s="296" t="s">
        <v>554</v>
      </c>
      <c r="G32" s="296" t="s">
        <v>590</v>
      </c>
      <c r="H32" s="295"/>
    </row>
    <row r="33" spans="3:8" ht="31.8" thickBot="1" x14ac:dyDescent="0.35">
      <c r="C33" s="303" t="s">
        <v>591</v>
      </c>
      <c r="D33" s="298" t="s">
        <v>592</v>
      </c>
      <c r="E33" s="298" t="s">
        <v>81</v>
      </c>
      <c r="F33" s="296" t="s">
        <v>554</v>
      </c>
      <c r="G33" s="296" t="s">
        <v>593</v>
      </c>
      <c r="H33" s="295"/>
    </row>
    <row r="34" spans="3:8" ht="31.8" thickBot="1" x14ac:dyDescent="0.35">
      <c r="C34" s="303" t="s">
        <v>594</v>
      </c>
      <c r="D34" s="296" t="s">
        <v>595</v>
      </c>
      <c r="E34" s="298" t="s">
        <v>81</v>
      </c>
      <c r="F34" s="296" t="s">
        <v>554</v>
      </c>
      <c r="G34" s="296" t="s">
        <v>596</v>
      </c>
      <c r="H34" s="295"/>
    </row>
    <row r="35" spans="3:8" ht="31.8" thickBot="1" x14ac:dyDescent="0.35">
      <c r="C35" s="303" t="s">
        <v>597</v>
      </c>
      <c r="D35" s="296" t="s">
        <v>598</v>
      </c>
      <c r="E35" s="298" t="s">
        <v>81</v>
      </c>
      <c r="F35" s="296" t="s">
        <v>554</v>
      </c>
      <c r="G35" s="296" t="s">
        <v>599</v>
      </c>
      <c r="H35" s="295"/>
    </row>
    <row r="36" spans="3:8" ht="16.2" thickBot="1" x14ac:dyDescent="0.35">
      <c r="C36" s="303" t="s">
        <v>600</v>
      </c>
      <c r="D36" s="296" t="s">
        <v>601</v>
      </c>
      <c r="E36" s="296" t="s">
        <v>602</v>
      </c>
      <c r="F36" s="296" t="s">
        <v>554</v>
      </c>
      <c r="G36" s="298" t="s">
        <v>603</v>
      </c>
      <c r="H36" s="295"/>
    </row>
    <row r="37" spans="3:8" ht="31.8" thickBot="1" x14ac:dyDescent="0.35">
      <c r="C37" s="303" t="s">
        <v>604</v>
      </c>
      <c r="D37" s="296" t="s">
        <v>605</v>
      </c>
      <c r="E37" s="296" t="s">
        <v>606</v>
      </c>
      <c r="F37" s="296" t="s">
        <v>554</v>
      </c>
      <c r="G37" s="296" t="s">
        <v>607</v>
      </c>
      <c r="H37" s="295"/>
    </row>
    <row r="38" spans="3:8" ht="16.2" thickBot="1" x14ac:dyDescent="0.35">
      <c r="C38" s="303" t="s">
        <v>608</v>
      </c>
      <c r="D38" s="298" t="s">
        <v>32</v>
      </c>
      <c r="E38" s="296" t="s">
        <v>609</v>
      </c>
      <c r="F38" s="296" t="s">
        <v>554</v>
      </c>
      <c r="G38" s="296" t="s">
        <v>610</v>
      </c>
      <c r="H38" s="295"/>
    </row>
    <row r="39" spans="3:8" ht="16.2" thickBot="1" x14ac:dyDescent="0.35">
      <c r="C39" s="302" t="s">
        <v>611</v>
      </c>
      <c r="D39" s="296" t="s">
        <v>612</v>
      </c>
      <c r="E39" s="298" t="s">
        <v>81</v>
      </c>
      <c r="F39" s="296" t="s">
        <v>554</v>
      </c>
      <c r="G39" s="299">
        <v>82597781</v>
      </c>
      <c r="H39" s="295"/>
    </row>
    <row r="40" spans="3:8" ht="16.2" thickBot="1" x14ac:dyDescent="0.35">
      <c r="C40" s="302" t="s">
        <v>613</v>
      </c>
      <c r="D40" s="298" t="s">
        <v>32</v>
      </c>
      <c r="E40" s="298" t="s">
        <v>81</v>
      </c>
      <c r="F40" s="296" t="s">
        <v>554</v>
      </c>
      <c r="G40" s="296" t="s">
        <v>614</v>
      </c>
      <c r="H40" s="295"/>
    </row>
    <row r="41" spans="3:8" ht="16.2" thickBot="1" x14ac:dyDescent="0.35">
      <c r="C41" s="302" t="s">
        <v>615</v>
      </c>
      <c r="D41" s="296" t="s">
        <v>601</v>
      </c>
      <c r="E41" s="298" t="s">
        <v>81</v>
      </c>
      <c r="F41" s="296" t="s">
        <v>554</v>
      </c>
      <c r="G41" s="296" t="s">
        <v>616</v>
      </c>
      <c r="H41" s="295"/>
    </row>
    <row r="42" spans="3:8" ht="16.2" thickBot="1" x14ac:dyDescent="0.35">
      <c r="C42" s="302" t="s">
        <v>617</v>
      </c>
      <c r="D42" s="298" t="s">
        <v>618</v>
      </c>
      <c r="E42" s="298" t="s">
        <v>81</v>
      </c>
      <c r="F42" s="296" t="s">
        <v>554</v>
      </c>
      <c r="G42" s="296" t="s">
        <v>619</v>
      </c>
      <c r="H42" s="295"/>
    </row>
    <row r="43" spans="3:8" ht="31.8" thickBot="1" x14ac:dyDescent="0.35">
      <c r="C43" s="302" t="s">
        <v>620</v>
      </c>
      <c r="D43" s="298" t="s">
        <v>117</v>
      </c>
      <c r="E43" s="296" t="s">
        <v>621</v>
      </c>
      <c r="F43" s="296" t="s">
        <v>622</v>
      </c>
      <c r="G43" s="298"/>
      <c r="H43" s="295"/>
    </row>
    <row r="44" spans="3:8" ht="16.2" thickBot="1" x14ac:dyDescent="0.35">
      <c r="C44" s="302" t="s">
        <v>623</v>
      </c>
      <c r="D44" s="298" t="s">
        <v>117</v>
      </c>
      <c r="E44" s="298" t="s">
        <v>80</v>
      </c>
      <c r="F44" s="296" t="s">
        <v>624</v>
      </c>
      <c r="G44" s="296" t="s">
        <v>625</v>
      </c>
      <c r="H44" s="295"/>
    </row>
    <row r="45" spans="3:8" ht="31.8" thickBot="1" x14ac:dyDescent="0.35">
      <c r="C45" s="302" t="s">
        <v>626</v>
      </c>
      <c r="D45" s="298" t="s">
        <v>117</v>
      </c>
      <c r="E45" s="298" t="s">
        <v>80</v>
      </c>
      <c r="F45" s="296" t="s">
        <v>624</v>
      </c>
      <c r="G45" s="293" t="s">
        <v>627</v>
      </c>
      <c r="H45" s="295"/>
    </row>
    <row r="46" spans="3:8" ht="16.2" thickBot="1" x14ac:dyDescent="0.35">
      <c r="C46" s="302" t="s">
        <v>628</v>
      </c>
      <c r="D46" s="298" t="s">
        <v>117</v>
      </c>
      <c r="E46" s="298" t="s">
        <v>80</v>
      </c>
      <c r="F46" s="296" t="s">
        <v>629</v>
      </c>
      <c r="G46" s="294" t="s">
        <v>630</v>
      </c>
      <c r="H46" s="295"/>
    </row>
    <row r="47" spans="3:8" ht="16.2" thickBot="1" x14ac:dyDescent="0.35">
      <c r="C47" s="302" t="s">
        <v>631</v>
      </c>
      <c r="D47" s="298" t="s">
        <v>632</v>
      </c>
      <c r="E47" s="298" t="s">
        <v>633</v>
      </c>
      <c r="F47" s="298" t="s">
        <v>634</v>
      </c>
      <c r="G47" s="298"/>
      <c r="H47" s="295"/>
    </row>
    <row r="48" spans="3:8" ht="16.2" thickBot="1" x14ac:dyDescent="0.35">
      <c r="C48" s="303" t="s">
        <v>635</v>
      </c>
      <c r="D48" s="298" t="s">
        <v>117</v>
      </c>
      <c r="E48" s="298" t="s">
        <v>633</v>
      </c>
      <c r="F48" s="298" t="s">
        <v>634</v>
      </c>
      <c r="G48" s="298"/>
      <c r="H48" s="295"/>
    </row>
  </sheetData>
  <mergeCells count="15">
    <mergeCell ref="C18:C19"/>
    <mergeCell ref="D18:D19"/>
    <mergeCell ref="F18:F19"/>
    <mergeCell ref="G18:G19"/>
    <mergeCell ref="H18:H19"/>
    <mergeCell ref="D6:D7"/>
    <mergeCell ref="E6:E7"/>
    <mergeCell ref="F6:F7"/>
    <mergeCell ref="G6:G7"/>
    <mergeCell ref="H6:H7"/>
    <mergeCell ref="C21:C22"/>
    <mergeCell ref="D21:D22"/>
    <mergeCell ref="E21:E22"/>
    <mergeCell ref="F21:F22"/>
    <mergeCell ref="G21:G22"/>
  </mergeCells>
  <hyperlinks>
    <hyperlink ref="G16" r:id="rId1" display="mailto:porky.csmith@greenbelt.co.mz" xr:uid="{413034BF-9155-1349-9F70-33E2D96C8454}"/>
    <hyperlink ref="G21" r:id="rId2" display="mailto:taylor.grant.r.t@gmail.com" xr:uid="{4094B5D2-F1F0-6E4D-81E3-CDE7B4F181CB}"/>
    <hyperlink ref="G29" r:id="rId3" display="mailto:chantaldeb2007@gmail.com" xr:uid="{81FC4BB0-4333-174F-B339-7DA7D76BD9D6}"/>
    <hyperlink ref="G30" r:id="rId4" display="mailto:rdi.monty@gmail.com" xr:uid="{4145F9DA-832C-FC4B-BBB1-8E0D34399E04}"/>
    <hyperlink ref="G45" r:id="rId5" display="mailto:brianm.vazal@gmail.com" xr:uid="{D42D4AC2-803D-AB49-87A8-F48ACD894119}"/>
    <hyperlink ref="G46" r:id="rId6" display="mailto:paula.marques@vale.com" xr:uid="{DAC8ACE0-9155-2A43-8731-1408055B9FCD}"/>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EC41B-62EA-564B-A84C-7DC218AB2B1C}">
  <dimension ref="A1:CM1124"/>
  <sheetViews>
    <sheetView zoomScale="97" workbookViewId="0">
      <pane xSplit="2" ySplit="5" topLeftCell="C46" activePane="bottomRight" state="frozen"/>
      <selection pane="topRight" activeCell="D1" sqref="D1"/>
      <selection pane="bottomLeft" activeCell="A6" sqref="A6"/>
      <selection pane="bottomRight" activeCell="T9" sqref="T9"/>
    </sheetView>
  </sheetViews>
  <sheetFormatPr defaultColWidth="14" defaultRowHeight="15" x14ac:dyDescent="0.25"/>
  <cols>
    <col min="1" max="1" width="4.453125" style="2" customWidth="1"/>
    <col min="2" max="2" width="33" style="8" customWidth="1"/>
    <col min="3" max="6" width="11.36328125" style="2" bestFit="1" customWidth="1"/>
    <col min="7" max="7" width="11.36328125" style="2" customWidth="1"/>
    <col min="8" max="10" width="11.36328125" style="2" bestFit="1" customWidth="1"/>
    <col min="11" max="11" width="11.6328125" style="2" bestFit="1" customWidth="1"/>
    <col min="12" max="12" width="11.6328125" style="2" customWidth="1"/>
    <col min="13" max="13" width="12.90625" style="2" bestFit="1" customWidth="1"/>
    <col min="14" max="14" width="11.453125" style="2" bestFit="1" customWidth="1"/>
    <col min="15" max="15" width="12.90625" style="2" bestFit="1" customWidth="1"/>
    <col min="16" max="16" width="11.90625" style="2" bestFit="1" customWidth="1"/>
    <col min="17" max="17" width="11.36328125" style="2" customWidth="1"/>
  </cols>
  <sheetData>
    <row r="1" spans="1:91" s="3" customFormat="1" ht="15.6" x14ac:dyDescent="0.3">
      <c r="A1" s="4"/>
      <c r="B1" s="6"/>
      <c r="C1" s="4"/>
      <c r="D1" s="4"/>
      <c r="E1" s="4"/>
      <c r="F1" s="623"/>
      <c r="G1" s="623"/>
      <c r="H1" s="623"/>
      <c r="M1" s="623"/>
      <c r="N1" s="623"/>
    </row>
    <row r="2" spans="1:91" s="3" customFormat="1" ht="15.6" x14ac:dyDescent="0.3">
      <c r="A2" s="4"/>
      <c r="B2" s="6"/>
      <c r="C2" s="647" t="s">
        <v>65</v>
      </c>
      <c r="D2" s="647"/>
      <c r="E2" s="647"/>
      <c r="F2" s="647"/>
      <c r="G2" s="647"/>
      <c r="H2" s="647"/>
      <c r="I2" s="647"/>
      <c r="J2" s="647"/>
      <c r="K2" s="647"/>
      <c r="L2" s="647"/>
      <c r="M2" s="647"/>
      <c r="N2" s="647"/>
      <c r="O2" s="647"/>
      <c r="P2" s="647"/>
      <c r="Q2" s="60"/>
    </row>
    <row r="3" spans="1:91" ht="15.6" thickBot="1" x14ac:dyDescent="0.3">
      <c r="A3" s="1"/>
      <c r="B3" s="7"/>
      <c r="C3" s="1"/>
      <c r="D3" s="1"/>
      <c r="E3" s="1"/>
      <c r="F3" s="1"/>
      <c r="G3" s="1"/>
      <c r="H3" s="1"/>
      <c r="I3" s="1"/>
      <c r="J3" s="1"/>
      <c r="K3" s="1"/>
      <c r="L3" s="1"/>
      <c r="M3" s="1"/>
      <c r="N3" s="1"/>
      <c r="O3" s="1"/>
      <c r="P3" s="1"/>
      <c r="Q3" s="1"/>
      <c r="R3" s="369" t="s">
        <v>66</v>
      </c>
    </row>
    <row r="4" spans="1:91" s="52" customFormat="1" ht="15.6" x14ac:dyDescent="0.3">
      <c r="A4" s="50"/>
      <c r="B4" s="51"/>
      <c r="C4" s="639" t="s">
        <v>1</v>
      </c>
      <c r="D4" s="640"/>
      <c r="E4" s="640"/>
      <c r="F4" s="641"/>
      <c r="G4" s="61"/>
      <c r="H4" s="642" t="s">
        <v>3</v>
      </c>
      <c r="I4" s="643"/>
      <c r="J4" s="643"/>
      <c r="K4" s="644"/>
      <c r="L4" s="62"/>
      <c r="M4" s="625" t="s">
        <v>5</v>
      </c>
      <c r="N4" s="645"/>
      <c r="O4" s="645"/>
      <c r="P4" s="646"/>
      <c r="Q4" s="63"/>
      <c r="R4" s="629" t="s">
        <v>7</v>
      </c>
      <c r="S4" s="630"/>
      <c r="T4" s="630"/>
      <c r="U4" s="630"/>
      <c r="V4" s="630"/>
      <c r="W4" s="630"/>
      <c r="X4" s="630"/>
      <c r="Y4" s="630"/>
      <c r="Z4" s="204"/>
    </row>
    <row r="5" spans="1:91" s="58" customFormat="1" ht="16.2" thickBot="1" x14ac:dyDescent="0.35">
      <c r="A5" s="53" t="s">
        <v>9</v>
      </c>
      <c r="B5" s="54" t="s">
        <v>10</v>
      </c>
      <c r="C5" s="55" t="s">
        <v>11</v>
      </c>
      <c r="D5" s="55" t="s">
        <v>12</v>
      </c>
      <c r="E5" s="55" t="s">
        <v>13</v>
      </c>
      <c r="F5" s="55" t="s">
        <v>14</v>
      </c>
      <c r="G5" s="55" t="s">
        <v>67</v>
      </c>
      <c r="H5" s="56" t="s">
        <v>11</v>
      </c>
      <c r="I5" s="56" t="s">
        <v>12</v>
      </c>
      <c r="J5" s="56" t="s">
        <v>13</v>
      </c>
      <c r="K5" s="56" t="s">
        <v>14</v>
      </c>
      <c r="L5" s="56" t="s">
        <v>67</v>
      </c>
      <c r="M5" s="57" t="s">
        <v>11</v>
      </c>
      <c r="N5" s="57" t="s">
        <v>12</v>
      </c>
      <c r="O5" s="57" t="s">
        <v>13</v>
      </c>
      <c r="P5" s="57" t="s">
        <v>14</v>
      </c>
      <c r="Q5" s="222" t="s">
        <v>67</v>
      </c>
      <c r="R5" s="100" t="s">
        <v>11</v>
      </c>
      <c r="S5" s="101" t="s">
        <v>16</v>
      </c>
      <c r="T5" s="101" t="s">
        <v>12</v>
      </c>
      <c r="U5" s="101" t="s">
        <v>16</v>
      </c>
      <c r="V5" s="101" t="s">
        <v>13</v>
      </c>
      <c r="W5" s="101" t="s">
        <v>16</v>
      </c>
      <c r="X5" s="101" t="s">
        <v>14</v>
      </c>
      <c r="Y5" s="101" t="s">
        <v>16</v>
      </c>
      <c r="Z5" s="224"/>
    </row>
    <row r="6" spans="1:91" s="42" customFormat="1" x14ac:dyDescent="0.25">
      <c r="A6" s="43"/>
      <c r="B6" s="44" t="s">
        <v>68</v>
      </c>
      <c r="C6" s="45">
        <v>70187</v>
      </c>
      <c r="D6" s="45">
        <v>68777</v>
      </c>
      <c r="E6" s="45">
        <v>70444</v>
      </c>
      <c r="F6" s="45">
        <v>71262</v>
      </c>
      <c r="G6" s="45">
        <f>SUM(C6:F6)</f>
        <v>280670</v>
      </c>
      <c r="H6" s="59">
        <v>23574</v>
      </c>
      <c r="I6" s="59">
        <v>24290</v>
      </c>
      <c r="J6" s="59">
        <v>25141</v>
      </c>
      <c r="K6" s="46">
        <v>26556.400000000001</v>
      </c>
      <c r="L6" s="46">
        <f>SUM(H6:K6)</f>
        <v>99561.4</v>
      </c>
      <c r="M6" s="47">
        <v>38988</v>
      </c>
      <c r="N6" s="47">
        <v>53320.25</v>
      </c>
      <c r="O6" s="48">
        <v>53715</v>
      </c>
      <c r="P6" s="49">
        <v>698010.62</v>
      </c>
      <c r="Q6" s="196">
        <f>SUM(M6:P6)</f>
        <v>844033.87</v>
      </c>
      <c r="R6" s="208">
        <f>C6+H6+M6</f>
        <v>132749</v>
      </c>
      <c r="S6" s="208"/>
      <c r="T6" s="208">
        <f>D6+I6+N6</f>
        <v>146387.25</v>
      </c>
      <c r="U6" s="208">
        <f>(T6-R6)/R6</f>
        <v>0.10273712043028572</v>
      </c>
      <c r="V6" s="208">
        <f>E6+J6+O6</f>
        <v>149300</v>
      </c>
      <c r="W6" s="208">
        <f>(V6-T6)/T6</f>
        <v>1.9897566215636948E-2</v>
      </c>
      <c r="X6" s="208">
        <f>F6+K6+P6</f>
        <v>795829.02</v>
      </c>
      <c r="Y6" s="208">
        <f>(X6-V6)/V6</f>
        <v>4.3304020093770932</v>
      </c>
    </row>
    <row r="7" spans="1:91" s="124" customFormat="1" ht="20.100000000000001" customHeight="1" thickBot="1" x14ac:dyDescent="0.3">
      <c r="A7" s="631" t="s">
        <v>19</v>
      </c>
      <c r="B7" s="632"/>
      <c r="C7" s="122">
        <f>C8+C9+C10+C11+C12+C13+C14</f>
        <v>70187</v>
      </c>
      <c r="D7" s="122">
        <f t="shared" ref="D7:F7" si="0">D8+D9+D10+D11+D12+D13+D14</f>
        <v>68778</v>
      </c>
      <c r="E7" s="122">
        <f t="shared" si="0"/>
        <v>70444</v>
      </c>
      <c r="F7" s="122">
        <f t="shared" si="0"/>
        <v>71262</v>
      </c>
      <c r="G7" s="122">
        <f t="shared" ref="G7" si="1">SUM(C7:F7)</f>
        <v>280671</v>
      </c>
      <c r="H7" s="122">
        <f>H8+H9+H10+H11+H12+H13+H14</f>
        <v>31374</v>
      </c>
      <c r="I7" s="122">
        <f t="shared" ref="I7:K7" si="2">I8+I9+I10+I11+I12+I13+I14</f>
        <v>24290</v>
      </c>
      <c r="J7" s="122">
        <f t="shared" si="2"/>
        <v>25141</v>
      </c>
      <c r="K7" s="122">
        <f t="shared" si="2"/>
        <v>26556.400000000001</v>
      </c>
      <c r="L7" s="122">
        <f>SUM(H7:K7)</f>
        <v>107361.4</v>
      </c>
      <c r="M7" s="123">
        <f>SUM(M8:M14)</f>
        <v>38987</v>
      </c>
      <c r="N7" s="123">
        <f t="shared" ref="N7:P7" si="3">SUM(N8:N14)</f>
        <v>53319</v>
      </c>
      <c r="O7" s="123">
        <f t="shared" si="3"/>
        <v>53715</v>
      </c>
      <c r="P7" s="123">
        <f t="shared" si="3"/>
        <v>523252.67</v>
      </c>
      <c r="Q7" s="223">
        <f>SUM(M7:P7)</f>
        <v>669273.66999999993</v>
      </c>
      <c r="R7" s="208">
        <f t="shared" ref="R7:R53" si="4">C7+H7+M7</f>
        <v>140548</v>
      </c>
      <c r="S7" s="208"/>
      <c r="T7" s="208">
        <f t="shared" ref="T7:T53" si="5">D7+I7+N7</f>
        <v>146387</v>
      </c>
      <c r="U7" s="208">
        <f t="shared" ref="U7:U53" si="6">(T7-R7)/R7</f>
        <v>4.1544525713635198E-2</v>
      </c>
      <c r="V7" s="208">
        <f t="shared" ref="V7:V53" si="7">E7+J7+O7</f>
        <v>149300</v>
      </c>
      <c r="W7" s="208">
        <f t="shared" ref="W7:W53" si="8">(V7-T7)/T7</f>
        <v>1.9899307998661082E-2</v>
      </c>
      <c r="X7" s="208">
        <f t="shared" ref="X7:X53" si="9">F7+K7+P7</f>
        <v>621071.06999999995</v>
      </c>
      <c r="Y7" s="208">
        <f t="shared" ref="Y7:Y53" si="10">(X7-V7)/V7</f>
        <v>3.1598866041527125</v>
      </c>
      <c r="Z7" s="225"/>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29"/>
      <c r="BK7" s="129"/>
      <c r="BL7" s="129"/>
      <c r="BM7" s="129"/>
      <c r="BN7" s="129"/>
      <c r="BO7" s="129"/>
      <c r="BP7" s="129"/>
      <c r="BQ7" s="129"/>
      <c r="BR7" s="129"/>
      <c r="BS7" s="129"/>
      <c r="BT7" s="129"/>
      <c r="BU7" s="129"/>
      <c r="BV7" s="129"/>
      <c r="BW7" s="129"/>
      <c r="BX7" s="129"/>
      <c r="BY7" s="129"/>
      <c r="BZ7" s="129"/>
      <c r="CA7" s="129"/>
      <c r="CB7" s="129"/>
      <c r="CC7" s="129"/>
      <c r="CD7" s="129"/>
      <c r="CE7" s="129"/>
      <c r="CF7" s="129"/>
      <c r="CG7" s="129"/>
      <c r="CH7" s="129"/>
      <c r="CI7" s="129"/>
      <c r="CJ7" s="129"/>
      <c r="CK7" s="129"/>
      <c r="CL7" s="129"/>
      <c r="CM7" s="129"/>
    </row>
    <row r="8" spans="1:91" s="9" customFormat="1" ht="15.6" thickBot="1" x14ac:dyDescent="0.3">
      <c r="A8" s="33">
        <v>1</v>
      </c>
      <c r="B8" s="34" t="s">
        <v>20</v>
      </c>
      <c r="C8" s="35">
        <v>42979</v>
      </c>
      <c r="D8" s="35">
        <v>41534</v>
      </c>
      <c r="E8" s="36">
        <v>43723</v>
      </c>
      <c r="F8" s="36">
        <v>42961</v>
      </c>
      <c r="G8" s="45">
        <f t="shared" ref="G8:G53" si="11">SUM(C8:F8)</f>
        <v>171197</v>
      </c>
      <c r="H8" s="37">
        <v>3471</v>
      </c>
      <c r="I8" s="37">
        <v>3604</v>
      </c>
      <c r="J8" s="37">
        <v>3624</v>
      </c>
      <c r="K8" s="38">
        <v>2743.1</v>
      </c>
      <c r="L8" s="46">
        <f t="shared" ref="L8:L53" si="12">SUM(H8:K8)</f>
        <v>13442.1</v>
      </c>
      <c r="M8" s="41">
        <v>18477</v>
      </c>
      <c r="N8" s="39">
        <v>31395</v>
      </c>
      <c r="O8" s="39">
        <v>31495</v>
      </c>
      <c r="P8" s="40">
        <v>316155.67</v>
      </c>
      <c r="Q8" s="196">
        <f t="shared" ref="Q8:Q53" si="13">SUM(M8:P8)</f>
        <v>397522.67</v>
      </c>
      <c r="R8" s="208">
        <f t="shared" si="4"/>
        <v>64927</v>
      </c>
      <c r="T8" s="208">
        <f t="shared" si="5"/>
        <v>76533</v>
      </c>
      <c r="U8" s="208">
        <f t="shared" si="6"/>
        <v>0.17875460132148413</v>
      </c>
      <c r="V8" s="208">
        <f t="shared" si="7"/>
        <v>78842</v>
      </c>
      <c r="W8" s="208">
        <f t="shared" si="8"/>
        <v>3.016999202958201E-2</v>
      </c>
      <c r="X8" s="208">
        <f t="shared" si="9"/>
        <v>361859.76999999996</v>
      </c>
      <c r="Y8" s="208">
        <f t="shared" si="10"/>
        <v>3.5896827832880946</v>
      </c>
    </row>
    <row r="9" spans="1:91" x14ac:dyDescent="0.25">
      <c r="A9" s="5">
        <v>2</v>
      </c>
      <c r="B9" s="10" t="s">
        <v>21</v>
      </c>
      <c r="C9" s="13">
        <v>18170</v>
      </c>
      <c r="D9" s="13">
        <v>18123</v>
      </c>
      <c r="E9" s="13">
        <v>17164</v>
      </c>
      <c r="F9" s="13">
        <v>18438</v>
      </c>
      <c r="G9" s="45">
        <f t="shared" si="11"/>
        <v>71895</v>
      </c>
      <c r="H9" s="21">
        <v>8846</v>
      </c>
      <c r="I9" s="21">
        <v>9097</v>
      </c>
      <c r="J9" s="21">
        <v>9305</v>
      </c>
      <c r="K9" s="38">
        <v>12333.2</v>
      </c>
      <c r="L9" s="46">
        <f t="shared" si="12"/>
        <v>39581.199999999997</v>
      </c>
      <c r="M9" s="31">
        <v>15504</v>
      </c>
      <c r="N9" s="24">
        <v>14245</v>
      </c>
      <c r="O9" s="24">
        <v>14345</v>
      </c>
      <c r="P9" s="392">
        <v>14246</v>
      </c>
      <c r="Q9" s="196">
        <f t="shared" si="13"/>
        <v>58340</v>
      </c>
      <c r="R9" s="208">
        <f t="shared" si="4"/>
        <v>42520</v>
      </c>
      <c r="T9" s="208">
        <f t="shared" si="5"/>
        <v>41465</v>
      </c>
      <c r="U9" s="208">
        <f t="shared" si="6"/>
        <v>-2.4811853245531514E-2</v>
      </c>
      <c r="V9" s="208">
        <f t="shared" si="7"/>
        <v>40814</v>
      </c>
      <c r="W9" s="208">
        <f t="shared" si="8"/>
        <v>-1.5699987941637527E-2</v>
      </c>
      <c r="X9" s="208">
        <f t="shared" si="9"/>
        <v>45017.2</v>
      </c>
      <c r="Y9" s="208">
        <f t="shared" si="10"/>
        <v>0.10298427010339582</v>
      </c>
    </row>
    <row r="10" spans="1:91" x14ac:dyDescent="0.25">
      <c r="A10" s="5">
        <v>3</v>
      </c>
      <c r="B10" s="10" t="s">
        <v>22</v>
      </c>
      <c r="C10" s="13">
        <v>9038</v>
      </c>
      <c r="D10" s="13">
        <v>9121</v>
      </c>
      <c r="E10" s="13">
        <v>9557</v>
      </c>
      <c r="F10" s="13">
        <v>9863</v>
      </c>
      <c r="G10" s="45">
        <f t="shared" si="11"/>
        <v>37579</v>
      </c>
      <c r="H10" s="21">
        <v>4512</v>
      </c>
      <c r="I10" s="21">
        <v>4612</v>
      </c>
      <c r="J10" s="21">
        <v>4831</v>
      </c>
      <c r="K10" s="18">
        <v>5180.8</v>
      </c>
      <c r="L10" s="46">
        <f t="shared" si="12"/>
        <v>19135.8</v>
      </c>
      <c r="M10" s="31">
        <v>5006</v>
      </c>
      <c r="N10" s="24">
        <v>7679</v>
      </c>
      <c r="O10" s="24">
        <v>7875</v>
      </c>
      <c r="P10" s="25">
        <v>192851</v>
      </c>
      <c r="Q10" s="196">
        <f t="shared" si="13"/>
        <v>213411</v>
      </c>
      <c r="R10" s="208">
        <f t="shared" si="4"/>
        <v>18556</v>
      </c>
      <c r="T10" s="208">
        <f t="shared" si="5"/>
        <v>21412</v>
      </c>
      <c r="U10" s="208">
        <f t="shared" si="6"/>
        <v>0.15391248113817632</v>
      </c>
      <c r="V10" s="208">
        <f t="shared" si="7"/>
        <v>22263</v>
      </c>
      <c r="W10" s="208">
        <f t="shared" si="8"/>
        <v>3.9744068746497288E-2</v>
      </c>
      <c r="X10" s="208">
        <f t="shared" si="9"/>
        <v>207894.8</v>
      </c>
      <c r="Y10" s="208">
        <f t="shared" si="10"/>
        <v>8.3381305304765743</v>
      </c>
    </row>
    <row r="11" spans="1:91" x14ac:dyDescent="0.25">
      <c r="A11" s="33">
        <v>4</v>
      </c>
      <c r="B11" s="10" t="s">
        <v>23</v>
      </c>
      <c r="C11" s="13"/>
      <c r="D11" s="13"/>
      <c r="E11" s="13"/>
      <c r="F11" s="13"/>
      <c r="G11" s="45">
        <f t="shared" si="11"/>
        <v>0</v>
      </c>
      <c r="H11" s="21">
        <v>4804</v>
      </c>
      <c r="I11" s="21">
        <v>4896</v>
      </c>
      <c r="J11" s="21">
        <v>5207</v>
      </c>
      <c r="K11" s="18">
        <v>4299.8999999999996</v>
      </c>
      <c r="L11" s="46">
        <f t="shared" si="12"/>
        <v>19206.900000000001</v>
      </c>
      <c r="M11" s="24"/>
      <c r="N11" s="24"/>
      <c r="O11" s="24"/>
      <c r="P11" s="25"/>
      <c r="Q11" s="196">
        <f t="shared" si="13"/>
        <v>0</v>
      </c>
      <c r="R11" s="208">
        <f t="shared" si="4"/>
        <v>4804</v>
      </c>
      <c r="T11" s="208">
        <f t="shared" si="5"/>
        <v>4896</v>
      </c>
      <c r="U11" s="208">
        <f t="shared" si="6"/>
        <v>1.9150707743547043E-2</v>
      </c>
      <c r="V11" s="208">
        <f t="shared" si="7"/>
        <v>5207</v>
      </c>
      <c r="W11" s="208">
        <f t="shared" si="8"/>
        <v>6.3521241830065356E-2</v>
      </c>
      <c r="X11" s="208">
        <f t="shared" si="9"/>
        <v>4299.8999999999996</v>
      </c>
      <c r="Y11" s="208">
        <f t="shared" si="10"/>
        <v>-0.17420779719608226</v>
      </c>
    </row>
    <row r="12" spans="1:91" x14ac:dyDescent="0.25">
      <c r="A12" s="5">
        <v>5</v>
      </c>
      <c r="B12" s="10" t="s">
        <v>24</v>
      </c>
      <c r="C12" s="13"/>
      <c r="D12" s="13"/>
      <c r="E12" s="13"/>
      <c r="F12" s="13"/>
      <c r="G12" s="45">
        <f t="shared" si="11"/>
        <v>0</v>
      </c>
      <c r="H12" s="21">
        <v>1075</v>
      </c>
      <c r="I12" s="21">
        <v>1153</v>
      </c>
      <c r="J12" s="21">
        <v>1221</v>
      </c>
      <c r="K12" s="18">
        <v>985.7</v>
      </c>
      <c r="L12" s="46">
        <f t="shared" si="12"/>
        <v>4434.7</v>
      </c>
      <c r="M12" s="24"/>
      <c r="N12" s="24"/>
      <c r="O12" s="24"/>
      <c r="P12" s="25"/>
      <c r="Q12" s="196">
        <f t="shared" si="13"/>
        <v>0</v>
      </c>
      <c r="R12" s="208">
        <f t="shared" si="4"/>
        <v>1075</v>
      </c>
      <c r="T12" s="208">
        <f t="shared" si="5"/>
        <v>1153</v>
      </c>
      <c r="U12" s="208">
        <f t="shared" si="6"/>
        <v>7.2558139534883714E-2</v>
      </c>
      <c r="V12" s="208">
        <f t="shared" si="7"/>
        <v>1221</v>
      </c>
      <c r="W12" s="208">
        <f t="shared" si="8"/>
        <v>5.8976582827406768E-2</v>
      </c>
      <c r="X12" s="208">
        <f t="shared" si="9"/>
        <v>985.7</v>
      </c>
      <c r="Y12" s="208">
        <f t="shared" si="10"/>
        <v>-0.19271089271089267</v>
      </c>
    </row>
    <row r="13" spans="1:91" x14ac:dyDescent="0.25">
      <c r="A13" s="5">
        <v>6</v>
      </c>
      <c r="B13" s="10" t="s">
        <v>25</v>
      </c>
      <c r="C13" s="13"/>
      <c r="D13" s="13"/>
      <c r="E13" s="13"/>
      <c r="F13" s="13"/>
      <c r="G13" s="45">
        <f t="shared" si="11"/>
        <v>0</v>
      </c>
      <c r="H13" s="16"/>
      <c r="I13" s="21"/>
      <c r="J13" s="21"/>
      <c r="K13" s="18"/>
      <c r="L13" s="46">
        <f t="shared" si="12"/>
        <v>0</v>
      </c>
      <c r="M13" s="24"/>
      <c r="N13" s="24"/>
      <c r="O13" s="24"/>
      <c r="P13" s="25"/>
      <c r="Q13" s="196">
        <f t="shared" si="13"/>
        <v>0</v>
      </c>
      <c r="R13" s="208">
        <f t="shared" si="4"/>
        <v>0</v>
      </c>
      <c r="T13" s="208">
        <f t="shared" si="5"/>
        <v>0</v>
      </c>
      <c r="U13" s="208" t="e">
        <f t="shared" si="6"/>
        <v>#DIV/0!</v>
      </c>
      <c r="V13" s="208">
        <f t="shared" si="7"/>
        <v>0</v>
      </c>
      <c r="W13" s="208" t="e">
        <f t="shared" si="8"/>
        <v>#DIV/0!</v>
      </c>
      <c r="X13" s="208">
        <f t="shared" si="9"/>
        <v>0</v>
      </c>
      <c r="Y13" s="208" t="e">
        <f t="shared" si="10"/>
        <v>#DIV/0!</v>
      </c>
    </row>
    <row r="14" spans="1:91" x14ac:dyDescent="0.25">
      <c r="A14" s="33">
        <v>7</v>
      </c>
      <c r="B14" s="10" t="s">
        <v>26</v>
      </c>
      <c r="C14" s="13"/>
      <c r="D14" s="13"/>
      <c r="E14" s="13"/>
      <c r="F14" s="13"/>
      <c r="G14" s="45">
        <f t="shared" si="11"/>
        <v>0</v>
      </c>
      <c r="H14" s="21">
        <v>8666</v>
      </c>
      <c r="I14" s="21">
        <v>928</v>
      </c>
      <c r="J14" s="21">
        <v>953</v>
      </c>
      <c r="K14" s="18">
        <v>1013.7</v>
      </c>
      <c r="L14" s="46">
        <f t="shared" si="12"/>
        <v>11560.7</v>
      </c>
      <c r="M14" s="24"/>
      <c r="N14" s="24"/>
      <c r="O14" s="24"/>
      <c r="P14" s="25"/>
      <c r="Q14" s="196">
        <f t="shared" si="13"/>
        <v>0</v>
      </c>
      <c r="R14" s="208">
        <f t="shared" si="4"/>
        <v>8666</v>
      </c>
      <c r="T14" s="208">
        <f t="shared" si="5"/>
        <v>928</v>
      </c>
      <c r="U14" s="208">
        <f t="shared" si="6"/>
        <v>-0.89291483960304641</v>
      </c>
      <c r="V14" s="208">
        <f t="shared" si="7"/>
        <v>953</v>
      </c>
      <c r="W14" s="208">
        <f t="shared" si="8"/>
        <v>2.6939655172413791E-2</v>
      </c>
      <c r="X14" s="208">
        <f t="shared" si="9"/>
        <v>1013.7</v>
      </c>
      <c r="Y14" s="208">
        <f t="shared" si="10"/>
        <v>6.3693599160545691E-2</v>
      </c>
    </row>
    <row r="15" spans="1:91" s="127" customFormat="1" x14ac:dyDescent="0.25">
      <c r="A15" s="635" t="s">
        <v>27</v>
      </c>
      <c r="B15" s="636"/>
      <c r="C15" s="85">
        <f>SUM(C16:C18)</f>
        <v>45693</v>
      </c>
      <c r="D15" s="85">
        <f t="shared" ref="D15:F15" si="14">SUM(D16:D18)</f>
        <v>41755</v>
      </c>
      <c r="E15" s="85">
        <f t="shared" si="14"/>
        <v>46973</v>
      </c>
      <c r="F15" s="85">
        <f t="shared" si="14"/>
        <v>44506</v>
      </c>
      <c r="G15" s="122">
        <f t="shared" ref="G15" si="15">SUM(C15:F15)</f>
        <v>178927</v>
      </c>
      <c r="H15" s="85">
        <f>SUM(H16:H18)</f>
        <v>45010</v>
      </c>
      <c r="I15" s="85">
        <f t="shared" ref="I15:K15" si="16">SUM(I16:I18)</f>
        <v>46791</v>
      </c>
      <c r="J15" s="85">
        <f t="shared" si="16"/>
        <v>47348</v>
      </c>
      <c r="K15" s="85">
        <f t="shared" si="16"/>
        <v>47381.600000000006</v>
      </c>
      <c r="L15" s="122">
        <f>SUM(H15:K15)</f>
        <v>186530.6</v>
      </c>
      <c r="M15" s="123">
        <f>SUM(M16:M23)</f>
        <v>104773</v>
      </c>
      <c r="N15" s="123">
        <f t="shared" ref="N15:P15" si="17">SUM(N16:N23)</f>
        <v>110569.19999999998</v>
      </c>
      <c r="O15" s="123">
        <f t="shared" si="17"/>
        <v>111968</v>
      </c>
      <c r="P15" s="123">
        <f t="shared" si="17"/>
        <v>394917.91000000003</v>
      </c>
      <c r="Q15" s="223">
        <f>SUM(M15:P15)</f>
        <v>722228.11</v>
      </c>
      <c r="R15" s="208">
        <f t="shared" si="4"/>
        <v>195476</v>
      </c>
      <c r="S15"/>
      <c r="T15" s="208">
        <f t="shared" si="5"/>
        <v>199115.19999999998</v>
      </c>
      <c r="U15" s="208">
        <f t="shared" si="6"/>
        <v>1.8617119237144111E-2</v>
      </c>
      <c r="V15" s="208">
        <f t="shared" si="7"/>
        <v>206289</v>
      </c>
      <c r="W15" s="208">
        <f t="shared" si="8"/>
        <v>3.6028389595570899E-2</v>
      </c>
      <c r="X15" s="208">
        <f t="shared" si="9"/>
        <v>486805.51</v>
      </c>
      <c r="Y15" s="208">
        <f t="shared" si="10"/>
        <v>1.3598229183330184</v>
      </c>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row>
    <row r="16" spans="1:91" x14ac:dyDescent="0.25">
      <c r="A16" s="5">
        <v>8</v>
      </c>
      <c r="B16" s="10" t="s">
        <v>28</v>
      </c>
      <c r="C16" s="13">
        <v>884</v>
      </c>
      <c r="D16" s="13">
        <v>1203</v>
      </c>
      <c r="E16" s="13">
        <v>1723</v>
      </c>
      <c r="F16" s="13">
        <v>2774</v>
      </c>
      <c r="G16" s="45">
        <f t="shared" si="11"/>
        <v>6584</v>
      </c>
      <c r="H16" s="16">
        <v>17459</v>
      </c>
      <c r="I16" s="21">
        <v>18144</v>
      </c>
      <c r="J16" s="21">
        <v>18430</v>
      </c>
      <c r="K16" s="18">
        <v>19398.900000000001</v>
      </c>
      <c r="L16" s="46">
        <f t="shared" si="12"/>
        <v>73431.899999999994</v>
      </c>
      <c r="M16" s="24">
        <v>7982</v>
      </c>
      <c r="N16" s="24">
        <v>7826.2</v>
      </c>
      <c r="O16" s="24">
        <v>7981</v>
      </c>
      <c r="P16" s="25">
        <v>8335.75</v>
      </c>
      <c r="Q16" s="196">
        <f t="shared" si="13"/>
        <v>32124.95</v>
      </c>
      <c r="R16" s="208">
        <f t="shared" si="4"/>
        <v>26325</v>
      </c>
      <c r="T16" s="208">
        <f t="shared" si="5"/>
        <v>27173.200000000001</v>
      </c>
      <c r="U16" s="208">
        <f t="shared" si="6"/>
        <v>3.2220322886989582E-2</v>
      </c>
      <c r="V16" s="208">
        <f t="shared" si="7"/>
        <v>28134</v>
      </c>
      <c r="W16" s="208">
        <f t="shared" si="8"/>
        <v>3.5358367803571135E-2</v>
      </c>
      <c r="X16" s="208">
        <f t="shared" si="9"/>
        <v>30508.65</v>
      </c>
      <c r="Y16" s="208">
        <f t="shared" si="10"/>
        <v>8.4404990403071076E-2</v>
      </c>
    </row>
    <row r="17" spans="1:91" x14ac:dyDescent="0.25">
      <c r="A17" s="5">
        <v>9</v>
      </c>
      <c r="B17" s="10" t="s">
        <v>29</v>
      </c>
      <c r="C17" s="13">
        <v>42646</v>
      </c>
      <c r="D17" s="13">
        <v>38196</v>
      </c>
      <c r="E17" s="12">
        <v>42805</v>
      </c>
      <c r="F17" s="12">
        <v>39271</v>
      </c>
      <c r="G17" s="45">
        <f t="shared" si="11"/>
        <v>162918</v>
      </c>
      <c r="H17" s="16">
        <v>27551</v>
      </c>
      <c r="I17" s="21">
        <v>28647</v>
      </c>
      <c r="J17" s="21">
        <v>28918</v>
      </c>
      <c r="K17" s="18">
        <v>27982.7</v>
      </c>
      <c r="L17" s="46">
        <f t="shared" si="12"/>
        <v>113098.7</v>
      </c>
      <c r="M17" s="24">
        <v>24804</v>
      </c>
      <c r="N17" s="24">
        <v>21446</v>
      </c>
      <c r="O17" s="24">
        <v>21642</v>
      </c>
      <c r="P17" s="25">
        <v>250187.59</v>
      </c>
      <c r="Q17" s="196">
        <f t="shared" si="13"/>
        <v>318079.58999999997</v>
      </c>
      <c r="R17" s="208">
        <f t="shared" si="4"/>
        <v>95001</v>
      </c>
      <c r="T17" s="208">
        <f t="shared" si="5"/>
        <v>88289</v>
      </c>
      <c r="U17" s="208">
        <f t="shared" si="6"/>
        <v>-7.0651887874864469E-2</v>
      </c>
      <c r="V17" s="208">
        <f t="shared" si="7"/>
        <v>93365</v>
      </c>
      <c r="W17" s="208">
        <f t="shared" si="8"/>
        <v>5.7493005923727761E-2</v>
      </c>
      <c r="X17" s="208">
        <f t="shared" si="9"/>
        <v>317441.28999999998</v>
      </c>
      <c r="Y17" s="208">
        <f t="shared" si="10"/>
        <v>2.4000031060890055</v>
      </c>
    </row>
    <row r="18" spans="1:91" x14ac:dyDescent="0.25">
      <c r="A18" s="33">
        <v>10</v>
      </c>
      <c r="B18" s="10" t="s">
        <v>30</v>
      </c>
      <c r="C18" s="13">
        <v>2163</v>
      </c>
      <c r="D18" s="13">
        <v>2356</v>
      </c>
      <c r="E18" s="13">
        <v>2445</v>
      </c>
      <c r="F18" s="13">
        <v>2461</v>
      </c>
      <c r="G18" s="45">
        <f t="shared" si="11"/>
        <v>9425</v>
      </c>
      <c r="H18" s="16"/>
      <c r="I18" s="21"/>
      <c r="J18" s="21"/>
      <c r="K18" s="18"/>
      <c r="L18" s="46">
        <f t="shared" si="12"/>
        <v>0</v>
      </c>
      <c r="M18" s="24">
        <v>4169</v>
      </c>
      <c r="N18" s="24">
        <v>5275</v>
      </c>
      <c r="O18" s="24">
        <v>5433</v>
      </c>
      <c r="P18" s="25">
        <v>59216</v>
      </c>
      <c r="Q18" s="196">
        <f t="shared" si="13"/>
        <v>74093</v>
      </c>
      <c r="R18" s="208">
        <f t="shared" si="4"/>
        <v>6332</v>
      </c>
      <c r="T18" s="208">
        <f t="shared" si="5"/>
        <v>7631</v>
      </c>
      <c r="U18" s="208">
        <f t="shared" si="6"/>
        <v>0.20514845230574857</v>
      </c>
      <c r="V18" s="208">
        <f t="shared" si="7"/>
        <v>7878</v>
      </c>
      <c r="W18" s="208">
        <f t="shared" si="8"/>
        <v>3.2367972742759793E-2</v>
      </c>
      <c r="X18" s="208">
        <f t="shared" si="9"/>
        <v>61677</v>
      </c>
      <c r="Y18" s="208">
        <f t="shared" si="10"/>
        <v>6.8290175171363288</v>
      </c>
    </row>
    <row r="19" spans="1:91" s="127" customFormat="1" x14ac:dyDescent="0.25">
      <c r="A19" s="635" t="s">
        <v>31</v>
      </c>
      <c r="B19" s="636"/>
      <c r="C19" s="85">
        <f>SUM(C20:C26)</f>
        <v>12559</v>
      </c>
      <c r="D19" s="85">
        <f t="shared" ref="D19:F19" si="18">SUM(D20:D26)</f>
        <v>13017</v>
      </c>
      <c r="E19" s="85">
        <f t="shared" si="18"/>
        <v>13225</v>
      </c>
      <c r="F19" s="85">
        <f t="shared" si="18"/>
        <v>13650</v>
      </c>
      <c r="G19" s="122">
        <f t="shared" ref="G19" si="19">SUM(C19:F19)</f>
        <v>52451</v>
      </c>
      <c r="H19" s="86">
        <f>SUM(H20:H26)</f>
        <v>0</v>
      </c>
      <c r="I19" s="86">
        <f t="shared" ref="I19:K19" si="20">SUM(I20:I26)</f>
        <v>0</v>
      </c>
      <c r="J19" s="86">
        <f t="shared" si="20"/>
        <v>0</v>
      </c>
      <c r="K19" s="86">
        <f t="shared" si="20"/>
        <v>0</v>
      </c>
      <c r="L19" s="122">
        <f>SUM(H19:K19)</f>
        <v>0</v>
      </c>
      <c r="M19" s="128">
        <f>SUM(M20:M26)</f>
        <v>33909</v>
      </c>
      <c r="N19" s="128">
        <f t="shared" ref="N19:P19" si="21">SUM(N20:N26)</f>
        <v>42901.1</v>
      </c>
      <c r="O19" s="128">
        <f t="shared" si="21"/>
        <v>43466</v>
      </c>
      <c r="P19" s="128">
        <f t="shared" si="21"/>
        <v>43629.41</v>
      </c>
      <c r="Q19" s="223">
        <f>SUM(M19:P19)</f>
        <v>163905.51</v>
      </c>
      <c r="R19" s="208">
        <f t="shared" si="4"/>
        <v>46468</v>
      </c>
      <c r="S19"/>
      <c r="T19" s="208">
        <f t="shared" si="5"/>
        <v>55918.1</v>
      </c>
      <c r="U19" s="208">
        <f t="shared" si="6"/>
        <v>0.20336790909873459</v>
      </c>
      <c r="V19" s="208">
        <f t="shared" si="7"/>
        <v>56691</v>
      </c>
      <c r="W19" s="208">
        <f t="shared" si="8"/>
        <v>1.3822000389855905E-2</v>
      </c>
      <c r="X19" s="208">
        <f t="shared" si="9"/>
        <v>57279.41</v>
      </c>
      <c r="Y19" s="208">
        <f t="shared" si="10"/>
        <v>1.0379248910761911E-2</v>
      </c>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row>
    <row r="20" spans="1:91" x14ac:dyDescent="0.25">
      <c r="A20" s="5">
        <v>11</v>
      </c>
      <c r="B20" s="10" t="s">
        <v>32</v>
      </c>
      <c r="C20" s="13"/>
      <c r="D20" s="13"/>
      <c r="E20" s="13"/>
      <c r="F20" s="13"/>
      <c r="G20" s="45">
        <f t="shared" si="11"/>
        <v>0</v>
      </c>
      <c r="H20" s="16"/>
      <c r="I20" s="21"/>
      <c r="J20" s="21"/>
      <c r="K20" s="18"/>
      <c r="L20" s="46">
        <f t="shared" si="12"/>
        <v>0</v>
      </c>
      <c r="M20" s="24"/>
      <c r="N20" s="24"/>
      <c r="O20" s="24"/>
      <c r="P20" s="25"/>
      <c r="Q20" s="196">
        <f t="shared" si="13"/>
        <v>0</v>
      </c>
      <c r="R20" s="208">
        <f t="shared" si="4"/>
        <v>0</v>
      </c>
      <c r="T20" s="208">
        <f t="shared" si="5"/>
        <v>0</v>
      </c>
      <c r="U20" s="208" t="e">
        <f t="shared" si="6"/>
        <v>#DIV/0!</v>
      </c>
      <c r="V20" s="208">
        <f t="shared" si="7"/>
        <v>0</v>
      </c>
      <c r="W20" s="208" t="e">
        <f t="shared" si="8"/>
        <v>#DIV/0!</v>
      </c>
      <c r="X20" s="208">
        <f t="shared" si="9"/>
        <v>0</v>
      </c>
      <c r="Y20" s="208" t="e">
        <f t="shared" si="10"/>
        <v>#DIV/0!</v>
      </c>
    </row>
    <row r="21" spans="1:91" x14ac:dyDescent="0.25">
      <c r="A21" s="5">
        <v>12</v>
      </c>
      <c r="B21" s="10" t="s">
        <v>33</v>
      </c>
      <c r="C21" s="13"/>
      <c r="D21" s="13"/>
      <c r="E21" s="13"/>
      <c r="F21" s="13"/>
      <c r="G21" s="45">
        <f t="shared" si="11"/>
        <v>0</v>
      </c>
      <c r="H21" s="16"/>
      <c r="I21" s="21"/>
      <c r="J21" s="21"/>
      <c r="K21" s="18"/>
      <c r="L21" s="46">
        <f t="shared" si="12"/>
        <v>0</v>
      </c>
      <c r="M21" s="24"/>
      <c r="N21" s="24">
        <v>2726.2</v>
      </c>
      <c r="O21" s="24">
        <v>2795</v>
      </c>
      <c r="P21" s="25">
        <v>2802.95</v>
      </c>
      <c r="Q21" s="196">
        <f t="shared" si="13"/>
        <v>8324.15</v>
      </c>
      <c r="R21" s="208">
        <f t="shared" si="4"/>
        <v>0</v>
      </c>
      <c r="T21" s="208">
        <f t="shared" si="5"/>
        <v>2726.2</v>
      </c>
      <c r="U21" s="208" t="e">
        <f t="shared" si="6"/>
        <v>#DIV/0!</v>
      </c>
      <c r="V21" s="208">
        <f t="shared" si="7"/>
        <v>2795</v>
      </c>
      <c r="W21" s="208">
        <f t="shared" si="8"/>
        <v>2.5236593059936977E-2</v>
      </c>
      <c r="X21" s="208">
        <f t="shared" si="9"/>
        <v>2802.95</v>
      </c>
      <c r="Y21" s="208">
        <f t="shared" si="10"/>
        <v>2.8443649373881283E-3</v>
      </c>
    </row>
    <row r="22" spans="1:91" x14ac:dyDescent="0.25">
      <c r="A22" s="33">
        <v>13</v>
      </c>
      <c r="B22" s="10" t="s">
        <v>34</v>
      </c>
      <c r="C22" s="13">
        <v>11019</v>
      </c>
      <c r="D22" s="13">
        <v>11354</v>
      </c>
      <c r="E22" s="13">
        <v>11608</v>
      </c>
      <c r="F22" s="13">
        <v>11735</v>
      </c>
      <c r="G22" s="45">
        <f t="shared" si="11"/>
        <v>45716</v>
      </c>
      <c r="H22" s="16"/>
      <c r="I22" s="21"/>
      <c r="J22" s="21"/>
      <c r="K22" s="18"/>
      <c r="L22" s="46">
        <f t="shared" si="12"/>
        <v>0</v>
      </c>
      <c r="M22" s="24"/>
      <c r="N22" s="24">
        <v>2759.2</v>
      </c>
      <c r="O22" s="24">
        <v>2832</v>
      </c>
      <c r="P22" s="25">
        <v>2834.32</v>
      </c>
      <c r="Q22" s="196">
        <f t="shared" si="13"/>
        <v>8425.52</v>
      </c>
      <c r="R22" s="208">
        <f t="shared" si="4"/>
        <v>11019</v>
      </c>
      <c r="T22" s="208">
        <f t="shared" si="5"/>
        <v>14113.2</v>
      </c>
      <c r="U22" s="208">
        <f t="shared" si="6"/>
        <v>0.28080588075142943</v>
      </c>
      <c r="V22" s="208">
        <f t="shared" si="7"/>
        <v>14440</v>
      </c>
      <c r="W22" s="208">
        <f t="shared" si="8"/>
        <v>2.3155627355950406E-2</v>
      </c>
      <c r="X22" s="208">
        <f t="shared" si="9"/>
        <v>14569.32</v>
      </c>
      <c r="Y22" s="208">
        <f t="shared" si="10"/>
        <v>8.9556786703600903E-3</v>
      </c>
    </row>
    <row r="23" spans="1:91" x14ac:dyDescent="0.25">
      <c r="A23" s="5">
        <v>14</v>
      </c>
      <c r="B23" s="10" t="s">
        <v>35</v>
      </c>
      <c r="C23" s="13">
        <v>1540</v>
      </c>
      <c r="D23" s="13">
        <v>1663</v>
      </c>
      <c r="E23" s="13">
        <v>1617</v>
      </c>
      <c r="F23" s="13">
        <v>1915</v>
      </c>
      <c r="G23" s="45">
        <f t="shared" si="11"/>
        <v>6735</v>
      </c>
      <c r="H23" s="16"/>
      <c r="I23" s="21"/>
      <c r="J23" s="21"/>
      <c r="K23" s="18"/>
      <c r="L23" s="46">
        <f t="shared" si="12"/>
        <v>0</v>
      </c>
      <c r="M23" s="24">
        <v>33909</v>
      </c>
      <c r="N23" s="24">
        <v>27635.5</v>
      </c>
      <c r="O23" s="24">
        <v>27819</v>
      </c>
      <c r="P23" s="25">
        <v>27911.89</v>
      </c>
      <c r="Q23" s="196">
        <f t="shared" si="13"/>
        <v>117275.39</v>
      </c>
      <c r="R23" s="208">
        <f t="shared" si="4"/>
        <v>35449</v>
      </c>
      <c r="T23" s="208">
        <f t="shared" si="5"/>
        <v>29298.5</v>
      </c>
      <c r="U23" s="208">
        <f t="shared" si="6"/>
        <v>-0.17350277863973596</v>
      </c>
      <c r="V23" s="208">
        <f t="shared" si="7"/>
        <v>29436</v>
      </c>
      <c r="W23" s="208">
        <f t="shared" si="8"/>
        <v>4.6930730242162565E-3</v>
      </c>
      <c r="X23" s="208">
        <f t="shared" si="9"/>
        <v>29826.89</v>
      </c>
      <c r="Y23" s="208">
        <f t="shared" si="10"/>
        <v>1.3279317842098091E-2</v>
      </c>
    </row>
    <row r="24" spans="1:91" x14ac:dyDescent="0.25">
      <c r="A24" s="5">
        <v>15</v>
      </c>
      <c r="B24" s="10" t="s">
        <v>36</v>
      </c>
      <c r="C24" s="13"/>
      <c r="D24" s="13"/>
      <c r="E24" s="13"/>
      <c r="F24" s="13"/>
      <c r="G24" s="45">
        <f t="shared" si="11"/>
        <v>0</v>
      </c>
      <c r="H24" s="16"/>
      <c r="I24" s="21"/>
      <c r="J24" s="21"/>
      <c r="K24" s="18"/>
      <c r="L24" s="46">
        <f t="shared" si="12"/>
        <v>0</v>
      </c>
      <c r="M24" s="24"/>
      <c r="N24" s="24">
        <v>2904.6</v>
      </c>
      <c r="O24" s="24">
        <v>2968</v>
      </c>
      <c r="P24" s="25">
        <v>2997.68</v>
      </c>
      <c r="Q24" s="196">
        <f t="shared" si="13"/>
        <v>8870.2800000000007</v>
      </c>
      <c r="R24" s="208">
        <f t="shared" si="4"/>
        <v>0</v>
      </c>
      <c r="T24" s="208">
        <f t="shared" si="5"/>
        <v>2904.6</v>
      </c>
      <c r="U24" s="208" t="e">
        <f t="shared" si="6"/>
        <v>#DIV/0!</v>
      </c>
      <c r="V24" s="208">
        <f t="shared" si="7"/>
        <v>2968</v>
      </c>
      <c r="W24" s="208">
        <f t="shared" si="8"/>
        <v>2.1827446119947701E-2</v>
      </c>
      <c r="X24" s="208">
        <f t="shared" si="9"/>
        <v>2997.68</v>
      </c>
      <c r="Y24" s="208">
        <f t="shared" si="10"/>
        <v>9.9999999999999447E-3</v>
      </c>
    </row>
    <row r="25" spans="1:91" x14ac:dyDescent="0.25">
      <c r="A25" s="33">
        <v>16</v>
      </c>
      <c r="B25" s="10" t="s">
        <v>37</v>
      </c>
      <c r="C25" s="13"/>
      <c r="D25" s="13"/>
      <c r="E25" s="13"/>
      <c r="F25" s="13"/>
      <c r="G25" s="45">
        <f t="shared" si="11"/>
        <v>0</v>
      </c>
      <c r="H25" s="16"/>
      <c r="I25" s="21"/>
      <c r="J25" s="21"/>
      <c r="K25" s="18"/>
      <c r="L25" s="46">
        <f t="shared" si="12"/>
        <v>0</v>
      </c>
      <c r="M25" s="24"/>
      <c r="N25" s="24">
        <v>2735.7</v>
      </c>
      <c r="O25" s="24">
        <v>2797</v>
      </c>
      <c r="P25" s="25">
        <v>2824.97</v>
      </c>
      <c r="Q25" s="196">
        <f t="shared" si="13"/>
        <v>8357.67</v>
      </c>
      <c r="R25" s="208">
        <f t="shared" si="4"/>
        <v>0</v>
      </c>
      <c r="T25" s="208">
        <f t="shared" si="5"/>
        <v>2735.7</v>
      </c>
      <c r="U25" s="208" t="e">
        <f t="shared" si="6"/>
        <v>#DIV/0!</v>
      </c>
      <c r="V25" s="208">
        <f t="shared" si="7"/>
        <v>2797</v>
      </c>
      <c r="W25" s="208">
        <f t="shared" si="8"/>
        <v>2.2407427715027302E-2</v>
      </c>
      <c r="X25" s="208">
        <f t="shared" si="9"/>
        <v>2824.97</v>
      </c>
      <c r="Y25" s="208">
        <f t="shared" si="10"/>
        <v>9.9999999999999291E-3</v>
      </c>
    </row>
    <row r="26" spans="1:91" x14ac:dyDescent="0.25">
      <c r="A26" s="5">
        <v>17</v>
      </c>
      <c r="B26" s="10" t="s">
        <v>38</v>
      </c>
      <c r="C26" s="13"/>
      <c r="D26" s="13"/>
      <c r="E26" s="13"/>
      <c r="F26" s="13"/>
      <c r="G26" s="45">
        <f t="shared" si="11"/>
        <v>0</v>
      </c>
      <c r="H26" s="16"/>
      <c r="I26" s="21"/>
      <c r="J26" s="21"/>
      <c r="K26" s="18"/>
      <c r="L26" s="46">
        <f t="shared" si="12"/>
        <v>0</v>
      </c>
      <c r="M26" s="24"/>
      <c r="N26" s="24">
        <v>4139.8999999999996</v>
      </c>
      <c r="O26" s="24">
        <v>4255</v>
      </c>
      <c r="P26" s="25">
        <v>4257.6000000000004</v>
      </c>
      <c r="Q26" s="196">
        <f t="shared" si="13"/>
        <v>12652.5</v>
      </c>
      <c r="R26" s="208">
        <f t="shared" si="4"/>
        <v>0</v>
      </c>
      <c r="T26" s="208">
        <f t="shared" si="5"/>
        <v>4139.8999999999996</v>
      </c>
      <c r="U26" s="208" t="e">
        <f t="shared" si="6"/>
        <v>#DIV/0!</v>
      </c>
      <c r="V26" s="208">
        <f t="shared" si="7"/>
        <v>4255</v>
      </c>
      <c r="W26" s="208">
        <f t="shared" si="8"/>
        <v>2.7802603927631193E-2</v>
      </c>
      <c r="X26" s="208">
        <f t="shared" si="9"/>
        <v>4257.6000000000004</v>
      </c>
      <c r="Y26" s="208">
        <f t="shared" si="10"/>
        <v>6.110458284372183E-4</v>
      </c>
    </row>
    <row r="27" spans="1:91" s="127" customFormat="1" x14ac:dyDescent="0.25">
      <c r="A27" s="635" t="s">
        <v>39</v>
      </c>
      <c r="B27" s="636"/>
      <c r="C27" s="85">
        <f>SUM(C28:C29)</f>
        <v>0</v>
      </c>
      <c r="D27" s="85">
        <f t="shared" ref="D27:F27" si="22">SUM(D28:D29)</f>
        <v>0</v>
      </c>
      <c r="E27" s="85">
        <f t="shared" si="22"/>
        <v>0</v>
      </c>
      <c r="F27" s="85">
        <f t="shared" si="22"/>
        <v>0</v>
      </c>
      <c r="G27" s="122">
        <f t="shared" ref="G27" si="23">SUM(C27:F27)</f>
        <v>0</v>
      </c>
      <c r="H27" s="85"/>
      <c r="I27" s="85"/>
      <c r="J27" s="85"/>
      <c r="K27" s="86"/>
      <c r="L27" s="122">
        <f>SUM(H27:K27)</f>
        <v>0</v>
      </c>
      <c r="M27" s="85">
        <f>SUM(M28:M29)</f>
        <v>8358</v>
      </c>
      <c r="N27" s="87">
        <f t="shared" ref="N27:P27" si="24">SUM(N28:N29)</f>
        <v>7977.7</v>
      </c>
      <c r="O27" s="87">
        <f t="shared" si="24"/>
        <v>8103</v>
      </c>
      <c r="P27" s="87">
        <f t="shared" si="24"/>
        <v>8070.8099999999995</v>
      </c>
      <c r="Q27" s="223">
        <f>SUM(M27:P27)</f>
        <v>32509.510000000002</v>
      </c>
      <c r="R27" s="208">
        <f t="shared" si="4"/>
        <v>8358</v>
      </c>
      <c r="S27"/>
      <c r="T27" s="208">
        <f t="shared" si="5"/>
        <v>7977.7</v>
      </c>
      <c r="U27" s="208">
        <f t="shared" si="6"/>
        <v>-4.5501316104331203E-2</v>
      </c>
      <c r="V27" s="208">
        <f t="shared" si="7"/>
        <v>8103</v>
      </c>
      <c r="W27" s="208">
        <f t="shared" si="8"/>
        <v>1.5706281259009511E-2</v>
      </c>
      <c r="X27" s="208">
        <f t="shared" si="9"/>
        <v>8070.8099999999995</v>
      </c>
      <c r="Y27" s="208">
        <f t="shared" si="10"/>
        <v>-3.9726027397260898E-3</v>
      </c>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row>
    <row r="28" spans="1:91" x14ac:dyDescent="0.25">
      <c r="A28" s="5">
        <v>18</v>
      </c>
      <c r="B28" s="10" t="s">
        <v>40</v>
      </c>
      <c r="C28" s="13">
        <v>0</v>
      </c>
      <c r="D28" s="13">
        <v>0</v>
      </c>
      <c r="E28" s="13">
        <v>0</v>
      </c>
      <c r="F28" s="13">
        <v>0</v>
      </c>
      <c r="G28" s="45">
        <f t="shared" si="11"/>
        <v>0</v>
      </c>
      <c r="H28" s="16"/>
      <c r="I28" s="21"/>
      <c r="J28" s="21"/>
      <c r="K28" s="18"/>
      <c r="L28" s="46">
        <f t="shared" si="12"/>
        <v>0</v>
      </c>
      <c r="M28" s="24">
        <v>6962</v>
      </c>
      <c r="N28" s="24">
        <v>7248.7</v>
      </c>
      <c r="O28" s="24">
        <v>7355</v>
      </c>
      <c r="P28" s="25">
        <v>7321.15</v>
      </c>
      <c r="Q28" s="196">
        <f t="shared" si="13"/>
        <v>28886.85</v>
      </c>
      <c r="R28" s="208">
        <f t="shared" si="4"/>
        <v>6962</v>
      </c>
      <c r="T28" s="208">
        <f t="shared" si="5"/>
        <v>7248.7</v>
      </c>
      <c r="U28" s="208">
        <f t="shared" si="6"/>
        <v>4.1180695202527984E-2</v>
      </c>
      <c r="V28" s="208">
        <f t="shared" si="7"/>
        <v>7355</v>
      </c>
      <c r="W28" s="208">
        <f t="shared" si="8"/>
        <v>1.4664698497661674E-2</v>
      </c>
      <c r="X28" s="208">
        <f t="shared" si="9"/>
        <v>7321.15</v>
      </c>
      <c r="Y28" s="208">
        <f t="shared" si="10"/>
        <v>-4.6023113528212596E-3</v>
      </c>
    </row>
    <row r="29" spans="1:91" x14ac:dyDescent="0.25">
      <c r="A29" s="33">
        <v>19</v>
      </c>
      <c r="B29" s="10" t="s">
        <v>41</v>
      </c>
      <c r="C29" s="13"/>
      <c r="D29" s="13"/>
      <c r="E29" s="13"/>
      <c r="F29" s="13"/>
      <c r="G29" s="45">
        <f t="shared" si="11"/>
        <v>0</v>
      </c>
      <c r="H29" s="16"/>
      <c r="I29" s="21"/>
      <c r="J29" s="21"/>
      <c r="K29" s="18"/>
      <c r="L29" s="46">
        <f t="shared" si="12"/>
        <v>0</v>
      </c>
      <c r="M29" s="24">
        <v>1396</v>
      </c>
      <c r="N29" s="24">
        <v>729</v>
      </c>
      <c r="O29" s="24">
        <v>748</v>
      </c>
      <c r="P29" s="25">
        <v>749.66</v>
      </c>
      <c r="Q29" s="196">
        <f t="shared" si="13"/>
        <v>3622.66</v>
      </c>
      <c r="R29" s="208">
        <f t="shared" si="4"/>
        <v>1396</v>
      </c>
      <c r="T29" s="208">
        <f t="shared" si="5"/>
        <v>729</v>
      </c>
      <c r="U29" s="208">
        <f t="shared" si="6"/>
        <v>-0.47779369627507162</v>
      </c>
      <c r="V29" s="208">
        <f t="shared" si="7"/>
        <v>748</v>
      </c>
      <c r="W29" s="208">
        <f t="shared" si="8"/>
        <v>2.6063100137174212E-2</v>
      </c>
      <c r="X29" s="208">
        <f t="shared" si="9"/>
        <v>749.66</v>
      </c>
      <c r="Y29" s="208">
        <f t="shared" si="10"/>
        <v>2.2192513368983532E-3</v>
      </c>
    </row>
    <row r="30" spans="1:91" s="127" customFormat="1" x14ac:dyDescent="0.25">
      <c r="A30" s="635" t="s">
        <v>42</v>
      </c>
      <c r="B30" s="636"/>
      <c r="C30" s="85">
        <f>SUM(C31:C38)</f>
        <v>0</v>
      </c>
      <c r="D30" s="85">
        <f t="shared" ref="D30:F30" si="25">SUM(D31:D38)</f>
        <v>0</v>
      </c>
      <c r="E30" s="85">
        <f t="shared" si="25"/>
        <v>0</v>
      </c>
      <c r="F30" s="85">
        <f t="shared" si="25"/>
        <v>0</v>
      </c>
      <c r="G30" s="122">
        <f t="shared" ref="G30" si="26">SUM(C30:F30)</f>
        <v>0</v>
      </c>
      <c r="H30" s="85"/>
      <c r="I30" s="85"/>
      <c r="J30" s="85"/>
      <c r="K30" s="86"/>
      <c r="L30" s="122">
        <f>SUM(H30:K30)</f>
        <v>0</v>
      </c>
      <c r="M30" s="85">
        <f>SUM(M31:M41)</f>
        <v>131944</v>
      </c>
      <c r="N30" s="85">
        <f t="shared" ref="N30:P30" si="27">SUM(N31:N41)</f>
        <v>131012.7</v>
      </c>
      <c r="O30" s="85">
        <f t="shared" si="27"/>
        <v>69397</v>
      </c>
      <c r="P30" s="85">
        <f t="shared" si="27"/>
        <v>70073.88</v>
      </c>
      <c r="Q30" s="223">
        <f>SUM(M30:P30)</f>
        <v>402427.58</v>
      </c>
      <c r="R30" s="208">
        <f t="shared" si="4"/>
        <v>131944</v>
      </c>
      <c r="S30"/>
      <c r="T30" s="208">
        <f t="shared" si="5"/>
        <v>131012.7</v>
      </c>
      <c r="U30" s="208">
        <f t="shared" si="6"/>
        <v>-7.0582974595283067E-3</v>
      </c>
      <c r="V30" s="208">
        <f t="shared" si="7"/>
        <v>69397</v>
      </c>
      <c r="W30" s="208">
        <f t="shared" si="8"/>
        <v>-0.47030326067625505</v>
      </c>
      <c r="X30" s="208">
        <f t="shared" si="9"/>
        <v>70073.88</v>
      </c>
      <c r="Y30" s="208">
        <f t="shared" si="10"/>
        <v>9.7537357522660146E-3</v>
      </c>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row>
    <row r="31" spans="1:91" x14ac:dyDescent="0.25">
      <c r="A31" s="5">
        <v>20</v>
      </c>
      <c r="B31" s="10" t="s">
        <v>43</v>
      </c>
      <c r="C31" s="13"/>
      <c r="D31" s="13"/>
      <c r="E31" s="13"/>
      <c r="F31" s="13"/>
      <c r="G31" s="45">
        <f t="shared" si="11"/>
        <v>0</v>
      </c>
      <c r="H31" s="16"/>
      <c r="I31" s="21"/>
      <c r="J31" s="21"/>
      <c r="K31" s="18"/>
      <c r="L31" s="46">
        <f t="shared" si="12"/>
        <v>0</v>
      </c>
      <c r="M31" s="24"/>
      <c r="N31" s="24"/>
      <c r="O31" s="24"/>
      <c r="P31" s="25"/>
      <c r="Q31" s="196">
        <f t="shared" si="13"/>
        <v>0</v>
      </c>
      <c r="R31" s="208">
        <f t="shared" si="4"/>
        <v>0</v>
      </c>
      <c r="T31" s="208">
        <f t="shared" si="5"/>
        <v>0</v>
      </c>
      <c r="U31" s="208" t="e">
        <f t="shared" si="6"/>
        <v>#DIV/0!</v>
      </c>
      <c r="V31" s="208">
        <f t="shared" si="7"/>
        <v>0</v>
      </c>
      <c r="W31" s="208" t="e">
        <f t="shared" si="8"/>
        <v>#DIV/0!</v>
      </c>
      <c r="X31" s="208">
        <f t="shared" si="9"/>
        <v>0</v>
      </c>
      <c r="Y31" s="208" t="e">
        <f t="shared" si="10"/>
        <v>#DIV/0!</v>
      </c>
    </row>
    <row r="32" spans="1:91" x14ac:dyDescent="0.25">
      <c r="A32" s="5">
        <v>21</v>
      </c>
      <c r="B32" s="10" t="s">
        <v>44</v>
      </c>
      <c r="C32" s="13"/>
      <c r="D32" s="13"/>
      <c r="E32" s="13"/>
      <c r="F32" s="13"/>
      <c r="G32" s="45">
        <f t="shared" si="11"/>
        <v>0</v>
      </c>
      <c r="H32" s="16"/>
      <c r="I32" s="21"/>
      <c r="J32" s="21"/>
      <c r="K32" s="18"/>
      <c r="L32" s="46">
        <f t="shared" si="12"/>
        <v>0</v>
      </c>
      <c r="M32" s="24"/>
      <c r="N32" s="24"/>
      <c r="O32" s="24"/>
      <c r="P32" s="25"/>
      <c r="Q32" s="196">
        <f t="shared" si="13"/>
        <v>0</v>
      </c>
      <c r="R32" s="208">
        <f t="shared" si="4"/>
        <v>0</v>
      </c>
      <c r="T32" s="208">
        <f t="shared" si="5"/>
        <v>0</v>
      </c>
      <c r="U32" s="208" t="e">
        <f t="shared" si="6"/>
        <v>#DIV/0!</v>
      </c>
      <c r="V32" s="208">
        <f t="shared" si="7"/>
        <v>0</v>
      </c>
      <c r="W32" s="208" t="e">
        <f t="shared" si="8"/>
        <v>#DIV/0!</v>
      </c>
      <c r="X32" s="208">
        <f t="shared" si="9"/>
        <v>0</v>
      </c>
      <c r="Y32" s="208" t="e">
        <f t="shared" si="10"/>
        <v>#DIV/0!</v>
      </c>
    </row>
    <row r="33" spans="1:91" x14ac:dyDescent="0.25">
      <c r="A33" s="33">
        <v>22</v>
      </c>
      <c r="B33" s="10" t="s">
        <v>45</v>
      </c>
      <c r="C33" s="13"/>
      <c r="D33" s="13"/>
      <c r="E33" s="13"/>
      <c r="F33" s="13"/>
      <c r="G33" s="45">
        <f t="shared" si="11"/>
        <v>0</v>
      </c>
      <c r="H33" s="16"/>
      <c r="I33" s="21"/>
      <c r="J33" s="21"/>
      <c r="K33" s="18"/>
      <c r="L33" s="46">
        <f t="shared" si="12"/>
        <v>0</v>
      </c>
      <c r="M33" s="30"/>
      <c r="N33" s="30"/>
      <c r="O33" s="30"/>
      <c r="P33" s="25"/>
      <c r="Q33" s="196">
        <f t="shared" si="13"/>
        <v>0</v>
      </c>
      <c r="R33" s="208">
        <f t="shared" si="4"/>
        <v>0</v>
      </c>
      <c r="T33" s="208">
        <f t="shared" si="5"/>
        <v>0</v>
      </c>
      <c r="U33" s="208" t="e">
        <f t="shared" si="6"/>
        <v>#DIV/0!</v>
      </c>
      <c r="V33" s="208">
        <f t="shared" si="7"/>
        <v>0</v>
      </c>
      <c r="W33" s="208" t="e">
        <f t="shared" si="8"/>
        <v>#DIV/0!</v>
      </c>
      <c r="X33" s="208">
        <f t="shared" si="9"/>
        <v>0</v>
      </c>
      <c r="Y33" s="208" t="e">
        <f t="shared" si="10"/>
        <v>#DIV/0!</v>
      </c>
    </row>
    <row r="34" spans="1:91" x14ac:dyDescent="0.25">
      <c r="A34" s="5">
        <v>23</v>
      </c>
      <c r="B34" s="10" t="s">
        <v>46</v>
      </c>
      <c r="C34" s="13"/>
      <c r="D34" s="13"/>
      <c r="E34" s="13"/>
      <c r="F34" s="13"/>
      <c r="G34" s="45">
        <f t="shared" si="11"/>
        <v>0</v>
      </c>
      <c r="H34" s="16"/>
      <c r="I34" s="21"/>
      <c r="J34" s="21"/>
      <c r="K34" s="18"/>
      <c r="L34" s="46">
        <f t="shared" si="12"/>
        <v>0</v>
      </c>
      <c r="M34" s="30"/>
      <c r="N34" s="30"/>
      <c r="O34" s="24"/>
      <c r="P34" s="25"/>
      <c r="Q34" s="196">
        <f t="shared" si="13"/>
        <v>0</v>
      </c>
      <c r="R34" s="208">
        <f t="shared" si="4"/>
        <v>0</v>
      </c>
      <c r="T34" s="208">
        <f t="shared" si="5"/>
        <v>0</v>
      </c>
      <c r="U34" s="208" t="e">
        <f t="shared" si="6"/>
        <v>#DIV/0!</v>
      </c>
      <c r="V34" s="208">
        <f t="shared" si="7"/>
        <v>0</v>
      </c>
      <c r="W34" s="208" t="e">
        <f t="shared" si="8"/>
        <v>#DIV/0!</v>
      </c>
      <c r="X34" s="208">
        <f t="shared" si="9"/>
        <v>0</v>
      </c>
      <c r="Y34" s="208" t="e">
        <f t="shared" si="10"/>
        <v>#DIV/0!</v>
      </c>
    </row>
    <row r="35" spans="1:91" x14ac:dyDescent="0.25">
      <c r="A35" s="5">
        <v>24</v>
      </c>
      <c r="B35" s="10" t="s">
        <v>47</v>
      </c>
      <c r="C35" s="13"/>
      <c r="D35" s="13"/>
      <c r="E35" s="13"/>
      <c r="F35" s="13"/>
      <c r="G35" s="45">
        <f t="shared" si="11"/>
        <v>0</v>
      </c>
      <c r="H35" s="16"/>
      <c r="I35" s="21"/>
      <c r="J35" s="21"/>
      <c r="K35" s="18"/>
      <c r="L35" s="46">
        <f t="shared" si="12"/>
        <v>0</v>
      </c>
      <c r="M35" s="31"/>
      <c r="N35" s="31"/>
      <c r="O35" s="24"/>
      <c r="P35" s="25"/>
      <c r="Q35" s="196">
        <f t="shared" si="13"/>
        <v>0</v>
      </c>
      <c r="R35" s="208">
        <f t="shared" si="4"/>
        <v>0</v>
      </c>
      <c r="T35" s="208">
        <f t="shared" si="5"/>
        <v>0</v>
      </c>
      <c r="U35" s="208" t="e">
        <f t="shared" si="6"/>
        <v>#DIV/0!</v>
      </c>
      <c r="V35" s="208">
        <f t="shared" si="7"/>
        <v>0</v>
      </c>
      <c r="W35" s="208" t="e">
        <f t="shared" si="8"/>
        <v>#DIV/0!</v>
      </c>
      <c r="X35" s="208">
        <f t="shared" si="9"/>
        <v>0</v>
      </c>
      <c r="Y35" s="208" t="e">
        <f t="shared" si="10"/>
        <v>#DIV/0!</v>
      </c>
    </row>
    <row r="36" spans="1:91" x14ac:dyDescent="0.25">
      <c r="A36" s="5"/>
      <c r="B36" s="10"/>
      <c r="C36" s="13"/>
      <c r="D36" s="13"/>
      <c r="E36" s="13"/>
      <c r="F36" s="13"/>
      <c r="G36" s="45"/>
      <c r="H36" s="16"/>
      <c r="I36" s="21"/>
      <c r="J36" s="21"/>
      <c r="K36" s="18"/>
      <c r="L36" s="46"/>
      <c r="M36" s="31"/>
      <c r="N36" s="31"/>
      <c r="O36" s="24"/>
      <c r="P36" s="25"/>
      <c r="Q36" s="196"/>
      <c r="R36" s="208">
        <f t="shared" si="4"/>
        <v>0</v>
      </c>
      <c r="T36" s="208">
        <f t="shared" si="5"/>
        <v>0</v>
      </c>
      <c r="U36" s="208" t="e">
        <f t="shared" si="6"/>
        <v>#DIV/0!</v>
      </c>
      <c r="V36" s="208">
        <f t="shared" si="7"/>
        <v>0</v>
      </c>
      <c r="W36" s="208" t="e">
        <f t="shared" si="8"/>
        <v>#DIV/0!</v>
      </c>
      <c r="X36" s="208">
        <f t="shared" si="9"/>
        <v>0</v>
      </c>
      <c r="Y36" s="208" t="e">
        <f t="shared" si="10"/>
        <v>#DIV/0!</v>
      </c>
    </row>
    <row r="37" spans="1:91" x14ac:dyDescent="0.25">
      <c r="A37" s="33">
        <v>25</v>
      </c>
      <c r="B37" s="10" t="s">
        <v>48</v>
      </c>
      <c r="C37" s="13"/>
      <c r="D37" s="13"/>
      <c r="E37" s="13"/>
      <c r="F37" s="13"/>
      <c r="G37" s="45">
        <f t="shared" si="11"/>
        <v>0</v>
      </c>
      <c r="H37" s="16"/>
      <c r="I37" s="21"/>
      <c r="J37" s="21"/>
      <c r="K37" s="18"/>
      <c r="L37" s="46">
        <f t="shared" si="12"/>
        <v>0</v>
      </c>
      <c r="M37" s="24"/>
      <c r="N37" s="24"/>
      <c r="O37" s="24"/>
      <c r="P37" s="25"/>
      <c r="Q37" s="196">
        <f t="shared" si="13"/>
        <v>0</v>
      </c>
      <c r="R37" s="208">
        <f t="shared" si="4"/>
        <v>0</v>
      </c>
      <c r="T37" s="208">
        <f t="shared" si="5"/>
        <v>0</v>
      </c>
      <c r="U37" s="208" t="e">
        <f t="shared" si="6"/>
        <v>#DIV/0!</v>
      </c>
      <c r="V37" s="208">
        <f t="shared" si="7"/>
        <v>0</v>
      </c>
      <c r="W37" s="208" t="e">
        <f t="shared" si="8"/>
        <v>#DIV/0!</v>
      </c>
      <c r="X37" s="208">
        <f t="shared" si="9"/>
        <v>0</v>
      </c>
      <c r="Y37" s="208" t="e">
        <f t="shared" si="10"/>
        <v>#DIV/0!</v>
      </c>
    </row>
    <row r="38" spans="1:91" x14ac:dyDescent="0.25">
      <c r="A38" s="5">
        <v>26</v>
      </c>
      <c r="B38" s="10" t="s">
        <v>49</v>
      </c>
      <c r="C38" s="14"/>
      <c r="D38" s="14"/>
      <c r="E38" s="14"/>
      <c r="F38" s="14"/>
      <c r="G38" s="45">
        <f t="shared" si="11"/>
        <v>0</v>
      </c>
      <c r="H38" s="17"/>
      <c r="I38" s="22"/>
      <c r="J38" s="22"/>
      <c r="K38" s="19"/>
      <c r="L38" s="46">
        <f t="shared" si="12"/>
        <v>0</v>
      </c>
      <c r="M38" s="26"/>
      <c r="N38" s="32"/>
      <c r="O38" s="32"/>
      <c r="P38" s="27"/>
      <c r="Q38" s="196">
        <f t="shared" si="13"/>
        <v>0</v>
      </c>
      <c r="R38" s="208">
        <f t="shared" si="4"/>
        <v>0</v>
      </c>
      <c r="T38" s="208">
        <f t="shared" si="5"/>
        <v>0</v>
      </c>
      <c r="U38" s="208" t="e">
        <f t="shared" si="6"/>
        <v>#DIV/0!</v>
      </c>
      <c r="V38" s="208">
        <f t="shared" si="7"/>
        <v>0</v>
      </c>
      <c r="W38" s="208" t="e">
        <f t="shared" si="8"/>
        <v>#DIV/0!</v>
      </c>
      <c r="X38" s="208">
        <f t="shared" si="9"/>
        <v>0</v>
      </c>
      <c r="Y38" s="208" t="e">
        <f t="shared" si="10"/>
        <v>#DIV/0!</v>
      </c>
    </row>
    <row r="39" spans="1:91" x14ac:dyDescent="0.25">
      <c r="A39" s="5">
        <v>27</v>
      </c>
      <c r="B39" s="10" t="s">
        <v>50</v>
      </c>
      <c r="C39" s="13">
        <v>1715</v>
      </c>
      <c r="D39" s="13">
        <v>65</v>
      </c>
      <c r="E39" s="13">
        <v>43</v>
      </c>
      <c r="F39" s="13">
        <v>34</v>
      </c>
      <c r="G39" s="45">
        <f t="shared" si="11"/>
        <v>1857</v>
      </c>
      <c r="H39" s="16">
        <v>122</v>
      </c>
      <c r="I39" s="21">
        <v>637</v>
      </c>
      <c r="J39" s="21">
        <v>637</v>
      </c>
      <c r="K39" s="18">
        <v>1005.5</v>
      </c>
      <c r="L39" s="46">
        <f t="shared" si="12"/>
        <v>2401.5</v>
      </c>
      <c r="M39" s="24">
        <v>9538</v>
      </c>
      <c r="N39" s="24">
        <v>6069.5</v>
      </c>
      <c r="O39" s="24">
        <v>6123</v>
      </c>
      <c r="P39" s="25">
        <v>6128.59</v>
      </c>
      <c r="Q39" s="196">
        <f t="shared" si="13"/>
        <v>27859.09</v>
      </c>
      <c r="R39" s="208">
        <f t="shared" si="4"/>
        <v>11375</v>
      </c>
      <c r="T39" s="208">
        <f t="shared" si="5"/>
        <v>6771.5</v>
      </c>
      <c r="U39" s="208">
        <f t="shared" si="6"/>
        <v>-0.40470329670329669</v>
      </c>
      <c r="V39" s="208">
        <f t="shared" si="7"/>
        <v>6803</v>
      </c>
      <c r="W39" s="208">
        <f t="shared" si="8"/>
        <v>4.6518496640330798E-3</v>
      </c>
      <c r="X39" s="208">
        <f t="shared" si="9"/>
        <v>7168.09</v>
      </c>
      <c r="Y39" s="208">
        <f t="shared" si="10"/>
        <v>5.366602969278262E-2</v>
      </c>
    </row>
    <row r="40" spans="1:91" s="127" customFormat="1" x14ac:dyDescent="0.25">
      <c r="A40" s="637" t="s">
        <v>51</v>
      </c>
      <c r="B40" s="638"/>
      <c r="C40" s="85">
        <f>SUM(C41:C45)</f>
        <v>28939</v>
      </c>
      <c r="D40" s="85">
        <f t="shared" ref="D40:F40" si="28">SUM(D41:D45)</f>
        <v>26577</v>
      </c>
      <c r="E40" s="85">
        <f t="shared" si="28"/>
        <v>27483</v>
      </c>
      <c r="F40" s="85">
        <f t="shared" si="28"/>
        <v>23609</v>
      </c>
      <c r="G40" s="122">
        <f t="shared" ref="G40" si="29">SUM(C40:F40)</f>
        <v>106608</v>
      </c>
      <c r="H40" s="85"/>
      <c r="I40" s="85"/>
      <c r="J40" s="85"/>
      <c r="K40" s="86"/>
      <c r="L40" s="122">
        <f>SUM(H40:K40)</f>
        <v>0</v>
      </c>
      <c r="M40" s="85">
        <f>SUM(M41:M50)</f>
        <v>65881</v>
      </c>
      <c r="N40" s="85">
        <f t="shared" ref="N40:O40" si="30">SUM(N41:N50)</f>
        <v>67718.2</v>
      </c>
      <c r="O40" s="85">
        <f t="shared" si="30"/>
        <v>36940</v>
      </c>
      <c r="P40" s="85">
        <f>SUM(P41:P54)</f>
        <v>37427.29</v>
      </c>
      <c r="Q40" s="122">
        <f>SUM(M40:P40)</f>
        <v>207966.49000000002</v>
      </c>
      <c r="R40" s="208">
        <f t="shared" si="4"/>
        <v>94820</v>
      </c>
      <c r="S40" s="89"/>
      <c r="T40" s="208">
        <f t="shared" si="5"/>
        <v>94295.2</v>
      </c>
      <c r="U40" s="208">
        <f t="shared" si="6"/>
        <v>-5.5346973212402756E-3</v>
      </c>
      <c r="V40" s="208">
        <f t="shared" si="7"/>
        <v>64423</v>
      </c>
      <c r="W40" s="208">
        <f t="shared" si="8"/>
        <v>-0.31679449219048261</v>
      </c>
      <c r="X40" s="208">
        <f t="shared" si="9"/>
        <v>61036.29</v>
      </c>
      <c r="Y40" s="208">
        <f t="shared" si="10"/>
        <v>-5.2569889635689107E-2</v>
      </c>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row>
    <row r="41" spans="1:91" x14ac:dyDescent="0.25">
      <c r="A41" s="33">
        <v>28</v>
      </c>
      <c r="B41" s="10" t="s">
        <v>52</v>
      </c>
      <c r="C41" s="13"/>
      <c r="D41" s="13"/>
      <c r="E41" s="13"/>
      <c r="F41" s="13"/>
      <c r="G41" s="45">
        <f t="shared" si="11"/>
        <v>0</v>
      </c>
      <c r="H41" s="16"/>
      <c r="I41" s="21"/>
      <c r="J41" s="21"/>
      <c r="K41" s="18"/>
      <c r="L41" s="46">
        <f t="shared" si="12"/>
        <v>0</v>
      </c>
      <c r="M41" s="24">
        <v>56525</v>
      </c>
      <c r="N41" s="24">
        <v>57225</v>
      </c>
      <c r="O41" s="24">
        <v>26334</v>
      </c>
      <c r="P41" s="25">
        <v>26518</v>
      </c>
      <c r="Q41" s="196">
        <f t="shared" si="13"/>
        <v>166602</v>
      </c>
      <c r="R41" s="208">
        <f t="shared" si="4"/>
        <v>56525</v>
      </c>
      <c r="T41" s="208">
        <f t="shared" si="5"/>
        <v>57225</v>
      </c>
      <c r="U41" s="208">
        <f t="shared" si="6"/>
        <v>1.238390092879257E-2</v>
      </c>
      <c r="V41" s="208">
        <f t="shared" si="7"/>
        <v>26334</v>
      </c>
      <c r="W41" s="208">
        <f t="shared" si="8"/>
        <v>-0.53981651376146789</v>
      </c>
      <c r="X41" s="208">
        <f t="shared" si="9"/>
        <v>26518</v>
      </c>
      <c r="Y41" s="208">
        <f t="shared" si="10"/>
        <v>6.9871648819017241E-3</v>
      </c>
    </row>
    <row r="42" spans="1:91" x14ac:dyDescent="0.25">
      <c r="A42" s="33">
        <v>28</v>
      </c>
      <c r="B42" s="10" t="s">
        <v>54</v>
      </c>
      <c r="C42" s="13">
        <v>4185</v>
      </c>
      <c r="D42" s="13">
        <v>4882</v>
      </c>
      <c r="E42" s="13">
        <v>1485</v>
      </c>
      <c r="F42" s="13">
        <v>1547</v>
      </c>
      <c r="G42" s="45">
        <f t="shared" si="11"/>
        <v>12099</v>
      </c>
      <c r="H42" s="16">
        <v>81</v>
      </c>
      <c r="I42" s="21">
        <v>101</v>
      </c>
      <c r="J42" s="21">
        <v>103</v>
      </c>
      <c r="K42" s="18">
        <v>1137.3</v>
      </c>
      <c r="L42" s="46">
        <f t="shared" si="12"/>
        <v>1422.3</v>
      </c>
      <c r="M42" s="24"/>
      <c r="N42" s="24"/>
      <c r="O42" s="24"/>
      <c r="P42" s="25"/>
      <c r="Q42" s="196">
        <f t="shared" si="13"/>
        <v>0</v>
      </c>
      <c r="R42" s="208">
        <f t="shared" si="4"/>
        <v>4266</v>
      </c>
      <c r="T42" s="208">
        <f t="shared" si="5"/>
        <v>4983</v>
      </c>
      <c r="U42" s="208">
        <f t="shared" si="6"/>
        <v>0.1680731364275668</v>
      </c>
      <c r="V42" s="208">
        <f t="shared" si="7"/>
        <v>1588</v>
      </c>
      <c r="W42" s="208">
        <f t="shared" si="8"/>
        <v>-0.68131647601846279</v>
      </c>
      <c r="X42" s="208">
        <f t="shared" si="9"/>
        <v>2684.3</v>
      </c>
      <c r="Y42" s="208">
        <f t="shared" si="10"/>
        <v>0.69036523929471039</v>
      </c>
    </row>
    <row r="43" spans="1:91" x14ac:dyDescent="0.25">
      <c r="A43" s="5">
        <v>29</v>
      </c>
      <c r="B43" s="10" t="s">
        <v>55</v>
      </c>
      <c r="C43" s="13">
        <v>10583</v>
      </c>
      <c r="D43" s="13">
        <v>7864</v>
      </c>
      <c r="E43" s="12">
        <v>9960</v>
      </c>
      <c r="F43" s="12">
        <v>7721</v>
      </c>
      <c r="G43" s="45">
        <f t="shared" si="11"/>
        <v>36128</v>
      </c>
      <c r="H43" s="16">
        <v>30795</v>
      </c>
      <c r="I43" s="21">
        <v>33468</v>
      </c>
      <c r="J43" s="21">
        <v>33558</v>
      </c>
      <c r="K43" s="18">
        <v>29695.5</v>
      </c>
      <c r="L43" s="46">
        <f t="shared" si="12"/>
        <v>127516.5</v>
      </c>
      <c r="M43" s="24"/>
      <c r="N43" s="24"/>
      <c r="O43" s="24"/>
      <c r="P43" s="25"/>
      <c r="Q43" s="196">
        <f t="shared" si="13"/>
        <v>0</v>
      </c>
      <c r="R43" s="208">
        <f t="shared" si="4"/>
        <v>41378</v>
      </c>
      <c r="T43" s="208">
        <f t="shared" si="5"/>
        <v>41332</v>
      </c>
      <c r="U43" s="208">
        <f t="shared" si="6"/>
        <v>-1.1117018705592344E-3</v>
      </c>
      <c r="V43" s="208">
        <f t="shared" si="7"/>
        <v>43518</v>
      </c>
      <c r="W43" s="208">
        <f t="shared" si="8"/>
        <v>5.2888802864608536E-2</v>
      </c>
      <c r="X43" s="208">
        <f t="shared" si="9"/>
        <v>37416.5</v>
      </c>
      <c r="Y43" s="208">
        <f t="shared" si="10"/>
        <v>-0.14020635139482512</v>
      </c>
    </row>
    <row r="44" spans="1:91" x14ac:dyDescent="0.25">
      <c r="A44" s="5">
        <v>30</v>
      </c>
      <c r="B44" s="10" t="s">
        <v>56</v>
      </c>
      <c r="C44" s="13">
        <v>12971</v>
      </c>
      <c r="D44" s="13">
        <v>12863</v>
      </c>
      <c r="E44" s="13">
        <v>14674</v>
      </c>
      <c r="F44" s="13">
        <v>12884</v>
      </c>
      <c r="G44" s="45">
        <f t="shared" si="11"/>
        <v>53392</v>
      </c>
      <c r="H44" s="16">
        <v>114569</v>
      </c>
      <c r="I44" s="21">
        <v>120439</v>
      </c>
      <c r="J44" s="21">
        <v>121725</v>
      </c>
      <c r="K44" s="18">
        <v>106864.6</v>
      </c>
      <c r="L44" s="46">
        <f t="shared" si="12"/>
        <v>463597.6</v>
      </c>
      <c r="M44" s="24"/>
      <c r="N44" s="24"/>
      <c r="O44" s="24"/>
      <c r="P44" s="25"/>
      <c r="Q44" s="196">
        <f t="shared" si="13"/>
        <v>0</v>
      </c>
      <c r="R44" s="208">
        <f t="shared" si="4"/>
        <v>127540</v>
      </c>
      <c r="T44" s="208">
        <f t="shared" si="5"/>
        <v>133302</v>
      </c>
      <c r="U44" s="208">
        <f t="shared" si="6"/>
        <v>4.5177983377763839E-2</v>
      </c>
      <c r="V44" s="208">
        <f t="shared" si="7"/>
        <v>136399</v>
      </c>
      <c r="W44" s="208">
        <f t="shared" si="8"/>
        <v>2.3232959745540203E-2</v>
      </c>
      <c r="X44" s="208">
        <f t="shared" si="9"/>
        <v>119748.6</v>
      </c>
      <c r="Y44" s="208">
        <f t="shared" si="10"/>
        <v>-0.12207127618237666</v>
      </c>
    </row>
    <row r="45" spans="1:91" x14ac:dyDescent="0.25">
      <c r="A45" s="33">
        <v>31</v>
      </c>
      <c r="B45" s="10" t="s">
        <v>57</v>
      </c>
      <c r="C45" s="13">
        <v>1200</v>
      </c>
      <c r="D45" s="13">
        <v>968</v>
      </c>
      <c r="E45" s="12">
        <v>1364</v>
      </c>
      <c r="F45" s="12">
        <v>1457</v>
      </c>
      <c r="G45" s="45">
        <f t="shared" si="11"/>
        <v>4989</v>
      </c>
      <c r="H45" s="16">
        <v>9932</v>
      </c>
      <c r="I45" s="21">
        <v>13242</v>
      </c>
      <c r="J45" s="21">
        <v>11102</v>
      </c>
      <c r="K45" s="18">
        <v>29669.8</v>
      </c>
      <c r="L45" s="46">
        <f t="shared" si="12"/>
        <v>63945.8</v>
      </c>
      <c r="M45" s="24">
        <v>8657</v>
      </c>
      <c r="N45" s="24">
        <v>9422.2000000000007</v>
      </c>
      <c r="O45" s="24">
        <v>9524</v>
      </c>
      <c r="P45" s="25">
        <v>9816.4699999999993</v>
      </c>
      <c r="Q45" s="196">
        <f t="shared" si="13"/>
        <v>37419.67</v>
      </c>
      <c r="R45" s="208">
        <f t="shared" si="4"/>
        <v>19789</v>
      </c>
      <c r="T45" s="208">
        <f t="shared" si="5"/>
        <v>23632.2</v>
      </c>
      <c r="U45" s="208">
        <f t="shared" si="6"/>
        <v>0.19420890393653042</v>
      </c>
      <c r="V45" s="208">
        <f t="shared" si="7"/>
        <v>21990</v>
      </c>
      <c r="W45" s="208">
        <f t="shared" si="8"/>
        <v>-6.9489933226699191E-2</v>
      </c>
      <c r="X45" s="208">
        <f t="shared" si="9"/>
        <v>40943.269999999997</v>
      </c>
      <c r="Y45" s="208">
        <f t="shared" si="10"/>
        <v>0.86190404729422454</v>
      </c>
    </row>
    <row r="46" spans="1:91" x14ac:dyDescent="0.25">
      <c r="A46" s="33"/>
      <c r="B46" s="10"/>
      <c r="C46" s="13"/>
      <c r="D46" s="13"/>
      <c r="E46" s="12"/>
      <c r="F46" s="12"/>
      <c r="G46" s="45"/>
      <c r="H46" s="16"/>
      <c r="I46" s="21"/>
      <c r="J46" s="21"/>
      <c r="K46" s="18"/>
      <c r="L46" s="46"/>
      <c r="M46" s="24"/>
      <c r="N46" s="24"/>
      <c r="O46" s="24"/>
      <c r="P46" s="25"/>
      <c r="Q46" s="196"/>
      <c r="R46" s="208">
        <f t="shared" si="4"/>
        <v>0</v>
      </c>
      <c r="T46" s="208">
        <f t="shared" si="5"/>
        <v>0</v>
      </c>
      <c r="U46" s="208" t="e">
        <f t="shared" si="6"/>
        <v>#DIV/0!</v>
      </c>
      <c r="V46" s="208">
        <f t="shared" si="7"/>
        <v>0</v>
      </c>
      <c r="W46" s="208" t="e">
        <f t="shared" si="8"/>
        <v>#DIV/0!</v>
      </c>
      <c r="X46" s="208">
        <f t="shared" si="9"/>
        <v>0</v>
      </c>
      <c r="Y46" s="208" t="e">
        <f t="shared" si="10"/>
        <v>#DIV/0!</v>
      </c>
    </row>
    <row r="47" spans="1:91" x14ac:dyDescent="0.25">
      <c r="A47" s="5">
        <v>32</v>
      </c>
      <c r="B47" s="10" t="s">
        <v>58</v>
      </c>
      <c r="C47" s="13">
        <v>47</v>
      </c>
      <c r="D47" s="13">
        <v>158</v>
      </c>
      <c r="E47" s="13">
        <v>144</v>
      </c>
      <c r="F47" s="13">
        <v>200</v>
      </c>
      <c r="G47" s="45">
        <f t="shared" si="11"/>
        <v>549</v>
      </c>
      <c r="H47" s="16"/>
      <c r="I47" s="21"/>
      <c r="J47" s="21"/>
      <c r="K47" s="18"/>
      <c r="L47" s="46">
        <f t="shared" si="12"/>
        <v>0</v>
      </c>
      <c r="M47" s="24"/>
      <c r="N47" s="24"/>
      <c r="O47" s="24"/>
      <c r="P47" s="25"/>
      <c r="Q47" s="196">
        <f t="shared" si="13"/>
        <v>0</v>
      </c>
      <c r="R47" s="208">
        <f t="shared" si="4"/>
        <v>47</v>
      </c>
      <c r="T47" s="208">
        <f t="shared" si="5"/>
        <v>158</v>
      </c>
      <c r="U47" s="208">
        <f t="shared" si="6"/>
        <v>2.3617021276595747</v>
      </c>
      <c r="V47" s="208">
        <f t="shared" si="7"/>
        <v>144</v>
      </c>
      <c r="W47" s="208">
        <f t="shared" si="8"/>
        <v>-8.8607594936708861E-2</v>
      </c>
      <c r="X47" s="208">
        <f t="shared" si="9"/>
        <v>200</v>
      </c>
      <c r="Y47" s="208">
        <f t="shared" si="10"/>
        <v>0.3888888888888889</v>
      </c>
    </row>
    <row r="48" spans="1:91" x14ac:dyDescent="0.25">
      <c r="A48" s="5">
        <v>33</v>
      </c>
      <c r="B48" s="10" t="s">
        <v>59</v>
      </c>
      <c r="C48" s="13"/>
      <c r="D48" s="13"/>
      <c r="E48" s="13"/>
      <c r="F48" s="13"/>
      <c r="G48" s="45">
        <f t="shared" si="11"/>
        <v>0</v>
      </c>
      <c r="H48" s="16"/>
      <c r="I48" s="21"/>
      <c r="J48" s="21"/>
      <c r="K48" s="18"/>
      <c r="L48" s="46">
        <f t="shared" si="12"/>
        <v>0</v>
      </c>
      <c r="M48" s="24">
        <v>699</v>
      </c>
      <c r="N48" s="24">
        <v>1071</v>
      </c>
      <c r="O48" s="24">
        <v>1082</v>
      </c>
      <c r="P48" s="25">
        <v>1092.82</v>
      </c>
      <c r="Q48" s="196">
        <f t="shared" si="13"/>
        <v>3944.8199999999997</v>
      </c>
      <c r="R48" s="208">
        <f t="shared" si="4"/>
        <v>699</v>
      </c>
      <c r="T48" s="208">
        <f t="shared" si="5"/>
        <v>1071</v>
      </c>
      <c r="U48" s="208">
        <f t="shared" si="6"/>
        <v>0.53218884120171672</v>
      </c>
      <c r="V48" s="208">
        <f t="shared" si="7"/>
        <v>1082</v>
      </c>
      <c r="W48" s="208">
        <f t="shared" si="8"/>
        <v>1.027077497665733E-2</v>
      </c>
      <c r="X48" s="208">
        <f t="shared" si="9"/>
        <v>1092.82</v>
      </c>
      <c r="Y48" s="208">
        <f t="shared" si="10"/>
        <v>9.9999999999999412E-3</v>
      </c>
    </row>
    <row r="49" spans="1:25" x14ac:dyDescent="0.25">
      <c r="A49" s="33">
        <v>34</v>
      </c>
      <c r="B49" s="10" t="s">
        <v>60</v>
      </c>
      <c r="C49" s="13"/>
      <c r="D49" s="13"/>
      <c r="E49" s="13"/>
      <c r="F49" s="13"/>
      <c r="G49" s="45">
        <f t="shared" si="11"/>
        <v>0</v>
      </c>
      <c r="H49" s="21"/>
      <c r="I49" s="21"/>
      <c r="J49" s="21"/>
      <c r="K49" s="18"/>
      <c r="L49" s="46">
        <f t="shared" si="12"/>
        <v>0</v>
      </c>
      <c r="M49" s="24"/>
      <c r="N49" s="24"/>
      <c r="O49" s="24"/>
      <c r="P49" s="25"/>
      <c r="Q49" s="196">
        <f t="shared" si="13"/>
        <v>0</v>
      </c>
      <c r="R49" s="208">
        <f t="shared" si="4"/>
        <v>0</v>
      </c>
      <c r="T49" s="208">
        <f t="shared" si="5"/>
        <v>0</v>
      </c>
      <c r="U49" s="208" t="e">
        <f t="shared" si="6"/>
        <v>#DIV/0!</v>
      </c>
      <c r="V49" s="208">
        <f t="shared" si="7"/>
        <v>0</v>
      </c>
      <c r="W49" s="208" t="e">
        <f t="shared" si="8"/>
        <v>#DIV/0!</v>
      </c>
      <c r="X49" s="208">
        <f t="shared" si="9"/>
        <v>0</v>
      </c>
      <c r="Y49" s="208" t="e">
        <f t="shared" si="10"/>
        <v>#DIV/0!</v>
      </c>
    </row>
    <row r="50" spans="1:25" x14ac:dyDescent="0.25">
      <c r="A50" s="5">
        <v>35</v>
      </c>
      <c r="B50" s="10" t="s">
        <v>61</v>
      </c>
      <c r="C50" s="14"/>
      <c r="D50" s="14"/>
      <c r="E50" s="14"/>
      <c r="F50" s="14"/>
      <c r="G50" s="45">
        <f t="shared" si="11"/>
        <v>0</v>
      </c>
      <c r="H50" s="22"/>
      <c r="I50" s="22"/>
      <c r="J50" s="22"/>
      <c r="K50" s="19"/>
      <c r="L50" s="46">
        <f t="shared" si="12"/>
        <v>0</v>
      </c>
      <c r="M50" s="26"/>
      <c r="N50" s="26"/>
      <c r="O50" s="26"/>
      <c r="P50" s="27"/>
      <c r="Q50" s="196">
        <f t="shared" si="13"/>
        <v>0</v>
      </c>
      <c r="R50" s="208">
        <f t="shared" si="4"/>
        <v>0</v>
      </c>
      <c r="T50" s="208">
        <f t="shared" si="5"/>
        <v>0</v>
      </c>
      <c r="U50" s="208" t="e">
        <f t="shared" si="6"/>
        <v>#DIV/0!</v>
      </c>
      <c r="V50" s="208">
        <f t="shared" si="7"/>
        <v>0</v>
      </c>
      <c r="W50" s="208" t="e">
        <f t="shared" si="8"/>
        <v>#DIV/0!</v>
      </c>
      <c r="X50" s="208">
        <f t="shared" si="9"/>
        <v>0</v>
      </c>
      <c r="Y50" s="208" t="e">
        <f t="shared" si="10"/>
        <v>#DIV/0!</v>
      </c>
    </row>
    <row r="51" spans="1:25" x14ac:dyDescent="0.25">
      <c r="A51" s="5">
        <v>36</v>
      </c>
      <c r="B51" s="10" t="s">
        <v>62</v>
      </c>
      <c r="C51" s="14"/>
      <c r="D51" s="14"/>
      <c r="E51" s="14"/>
      <c r="F51" s="14"/>
      <c r="G51" s="45">
        <f t="shared" si="11"/>
        <v>0</v>
      </c>
      <c r="H51" s="22"/>
      <c r="I51" s="22"/>
      <c r="J51" s="22"/>
      <c r="K51" s="19"/>
      <c r="L51" s="46">
        <f t="shared" si="12"/>
        <v>0</v>
      </c>
      <c r="M51" s="26"/>
      <c r="N51" s="26"/>
      <c r="O51" s="26"/>
      <c r="P51" s="27"/>
      <c r="Q51" s="196">
        <f t="shared" si="13"/>
        <v>0</v>
      </c>
      <c r="R51" s="208">
        <f t="shared" si="4"/>
        <v>0</v>
      </c>
      <c r="T51" s="208">
        <f t="shared" si="5"/>
        <v>0</v>
      </c>
      <c r="U51" s="208" t="e">
        <f t="shared" si="6"/>
        <v>#DIV/0!</v>
      </c>
      <c r="V51" s="208">
        <f t="shared" si="7"/>
        <v>0</v>
      </c>
      <c r="W51" s="208" t="e">
        <f t="shared" si="8"/>
        <v>#DIV/0!</v>
      </c>
      <c r="X51" s="208">
        <f t="shared" si="9"/>
        <v>0</v>
      </c>
      <c r="Y51" s="208" t="e">
        <f t="shared" si="10"/>
        <v>#DIV/0!</v>
      </c>
    </row>
    <row r="52" spans="1:25" x14ac:dyDescent="0.25">
      <c r="A52" s="33">
        <v>37</v>
      </c>
      <c r="B52" s="10" t="s">
        <v>63</v>
      </c>
      <c r="C52" s="13"/>
      <c r="D52" s="13"/>
      <c r="E52" s="13"/>
      <c r="F52" s="13"/>
      <c r="G52" s="45">
        <f t="shared" si="11"/>
        <v>0</v>
      </c>
      <c r="H52" s="21"/>
      <c r="I52" s="21"/>
      <c r="J52" s="21"/>
      <c r="K52" s="18"/>
      <c r="L52" s="46">
        <f t="shared" si="12"/>
        <v>0</v>
      </c>
      <c r="M52" s="24"/>
      <c r="N52" s="24"/>
      <c r="O52" s="24"/>
      <c r="P52" s="25"/>
      <c r="Q52" s="196">
        <f t="shared" si="13"/>
        <v>0</v>
      </c>
      <c r="R52" s="208">
        <f t="shared" si="4"/>
        <v>0</v>
      </c>
      <c r="T52" s="208">
        <f t="shared" si="5"/>
        <v>0</v>
      </c>
      <c r="U52" s="208" t="e">
        <f t="shared" si="6"/>
        <v>#DIV/0!</v>
      </c>
      <c r="V52" s="208">
        <f t="shared" si="7"/>
        <v>0</v>
      </c>
      <c r="W52" s="208" t="e">
        <f t="shared" si="8"/>
        <v>#DIV/0!</v>
      </c>
      <c r="X52" s="208">
        <f t="shared" si="9"/>
        <v>0</v>
      </c>
      <c r="Y52" s="208" t="e">
        <f t="shared" si="10"/>
        <v>#DIV/0!</v>
      </c>
    </row>
    <row r="53" spans="1:25" ht="15.6" thickBot="1" x14ac:dyDescent="0.3">
      <c r="A53" s="5">
        <v>38</v>
      </c>
      <c r="B53" s="11" t="s">
        <v>64</v>
      </c>
      <c r="C53" s="15"/>
      <c r="D53" s="15"/>
      <c r="E53" s="15"/>
      <c r="F53" s="15"/>
      <c r="G53" s="45">
        <f t="shared" si="11"/>
        <v>0</v>
      </c>
      <c r="H53" s="23"/>
      <c r="I53" s="23"/>
      <c r="J53" s="23"/>
      <c r="K53" s="20"/>
      <c r="L53" s="46">
        <f t="shared" si="12"/>
        <v>0</v>
      </c>
      <c r="M53" s="28"/>
      <c r="N53" s="28"/>
      <c r="O53" s="28"/>
      <c r="P53" s="29"/>
      <c r="Q53" s="196">
        <f t="shared" si="13"/>
        <v>0</v>
      </c>
      <c r="R53" s="208">
        <f t="shared" si="4"/>
        <v>0</v>
      </c>
      <c r="T53" s="208">
        <f t="shared" si="5"/>
        <v>0</v>
      </c>
      <c r="U53" s="208" t="e">
        <f t="shared" si="6"/>
        <v>#DIV/0!</v>
      </c>
      <c r="V53" s="208">
        <f t="shared" si="7"/>
        <v>0</v>
      </c>
      <c r="W53" s="208" t="e">
        <f t="shared" si="8"/>
        <v>#DIV/0!</v>
      </c>
      <c r="X53" s="208">
        <f t="shared" si="9"/>
        <v>0</v>
      </c>
      <c r="Y53" s="208" t="e">
        <f t="shared" si="10"/>
        <v>#DIV/0!</v>
      </c>
    </row>
    <row r="54" spans="1:25" x14ac:dyDescent="0.25">
      <c r="A54" s="1"/>
      <c r="B54" s="7"/>
    </row>
    <row r="55" spans="1:25" x14ac:dyDescent="0.25">
      <c r="A55" s="1"/>
      <c r="B55" s="7"/>
      <c r="C55" s="1"/>
      <c r="D55" s="1"/>
      <c r="E55" s="1"/>
      <c r="F55" s="1"/>
      <c r="G55" s="1"/>
      <c r="H55" s="1"/>
      <c r="I55" s="1"/>
      <c r="J55" s="1"/>
      <c r="K55" s="1"/>
      <c r="L55" s="1"/>
      <c r="M55" s="1"/>
      <c r="N55" s="1"/>
      <c r="O55" s="1"/>
      <c r="P55" s="1"/>
      <c r="Q55" s="1"/>
    </row>
    <row r="56" spans="1:25" x14ac:dyDescent="0.25">
      <c r="A56" s="1"/>
      <c r="B56" s="7"/>
    </row>
    <row r="57" spans="1:25" x14ac:dyDescent="0.25">
      <c r="A57" s="1"/>
      <c r="B57" s="7"/>
      <c r="C57" s="1"/>
      <c r="D57" s="1"/>
      <c r="E57" s="1"/>
      <c r="F57" s="1"/>
      <c r="G57" s="1"/>
      <c r="H57" s="1"/>
      <c r="I57" s="1"/>
      <c r="J57" s="1"/>
      <c r="K57" s="1"/>
      <c r="L57" s="1"/>
      <c r="M57" s="1"/>
      <c r="N57" s="1"/>
      <c r="O57" s="1"/>
      <c r="P57" s="1"/>
      <c r="Q57" s="1"/>
    </row>
    <row r="58" spans="1:25" x14ac:dyDescent="0.25">
      <c r="A58" s="1"/>
      <c r="B58" s="7"/>
    </row>
    <row r="59" spans="1:25" x14ac:dyDescent="0.25">
      <c r="A59" s="1"/>
      <c r="B59" s="7"/>
      <c r="C59" s="1"/>
      <c r="D59" s="1"/>
      <c r="E59" s="1"/>
      <c r="F59" s="1"/>
      <c r="G59" s="1"/>
      <c r="H59" s="1"/>
      <c r="I59" s="1"/>
      <c r="J59" s="1"/>
      <c r="K59" s="1"/>
      <c r="L59" s="1"/>
      <c r="M59" s="1"/>
      <c r="N59" s="1"/>
      <c r="O59" s="1"/>
      <c r="P59" s="1"/>
      <c r="Q59" s="1"/>
    </row>
    <row r="60" spans="1:25" x14ac:dyDescent="0.25">
      <c r="A60" s="1"/>
      <c r="B60" s="7"/>
    </row>
    <row r="61" spans="1:25" x14ac:dyDescent="0.25">
      <c r="A61" s="1"/>
      <c r="B61" s="7"/>
    </row>
    <row r="62" spans="1:25" x14ac:dyDescent="0.25">
      <c r="A62" s="1"/>
      <c r="B62" s="7"/>
      <c r="C62" s="1"/>
      <c r="D62" s="1"/>
      <c r="E62" s="1"/>
      <c r="F62" s="1"/>
      <c r="G62" s="1"/>
      <c r="H62" s="1"/>
      <c r="I62" s="1"/>
      <c r="J62" s="1"/>
      <c r="K62" s="1"/>
      <c r="L62" s="1"/>
      <c r="M62" s="1"/>
      <c r="N62" s="1"/>
      <c r="O62" s="1"/>
      <c r="P62" s="1"/>
      <c r="Q62" s="1"/>
    </row>
    <row r="63" spans="1:25" x14ac:dyDescent="0.25">
      <c r="A63" s="1"/>
      <c r="B63" s="7"/>
      <c r="C63" s="1"/>
      <c r="D63" s="1"/>
      <c r="E63" s="1"/>
      <c r="F63" s="1"/>
      <c r="G63" s="1"/>
      <c r="H63" s="1"/>
      <c r="I63" s="1"/>
      <c r="J63" s="1"/>
      <c r="K63" s="1"/>
      <c r="L63" s="1"/>
      <c r="M63" s="1"/>
      <c r="N63" s="1"/>
      <c r="O63" s="1"/>
      <c r="P63" s="1"/>
      <c r="Q63" s="1"/>
    </row>
    <row r="64" spans="1:25" x14ac:dyDescent="0.25">
      <c r="A64" s="1"/>
      <c r="B64" s="7"/>
    </row>
    <row r="65" spans="1:17" x14ac:dyDescent="0.25">
      <c r="A65" s="1"/>
      <c r="B65" s="7"/>
      <c r="C65" s="1"/>
      <c r="D65" s="1"/>
      <c r="E65" s="1"/>
      <c r="F65" s="1"/>
      <c r="G65" s="1"/>
      <c r="H65" s="1"/>
      <c r="I65" s="1"/>
      <c r="J65" s="1"/>
      <c r="K65" s="1"/>
      <c r="L65" s="1"/>
      <c r="M65" s="1"/>
      <c r="N65" s="1"/>
      <c r="O65" s="1"/>
      <c r="P65" s="1"/>
      <c r="Q65" s="1"/>
    </row>
    <row r="66" spans="1:17" x14ac:dyDescent="0.25">
      <c r="A66" s="1"/>
      <c r="B66" s="7"/>
      <c r="C66" s="1"/>
      <c r="D66" s="1"/>
      <c r="E66" s="1"/>
      <c r="F66" s="1"/>
      <c r="G66" s="1"/>
      <c r="H66" s="1"/>
      <c r="I66" s="1"/>
      <c r="J66" s="1"/>
      <c r="K66" s="1"/>
      <c r="L66" s="1"/>
      <c r="M66" s="1"/>
      <c r="N66" s="1"/>
      <c r="O66" s="1"/>
      <c r="P66" s="1"/>
      <c r="Q66" s="1"/>
    </row>
    <row r="67" spans="1:17" x14ac:dyDescent="0.25">
      <c r="A67" s="1"/>
      <c r="B67" s="7"/>
      <c r="C67" s="1"/>
      <c r="D67" s="1"/>
      <c r="E67" s="1"/>
      <c r="F67" s="1"/>
      <c r="G67" s="1"/>
      <c r="H67" s="1"/>
      <c r="I67" s="1"/>
      <c r="J67" s="1"/>
      <c r="K67" s="1"/>
      <c r="L67" s="1"/>
      <c r="M67" s="1"/>
      <c r="N67" s="1"/>
      <c r="O67" s="1"/>
      <c r="P67" s="1"/>
      <c r="Q67" s="1"/>
    </row>
    <row r="68" spans="1:17" x14ac:dyDescent="0.25">
      <c r="A68" s="1"/>
      <c r="B68" s="7"/>
      <c r="C68" s="1"/>
      <c r="D68" s="1"/>
      <c r="E68" s="1"/>
      <c r="F68" s="1"/>
      <c r="G68" s="1"/>
      <c r="H68" s="1"/>
      <c r="I68" s="1"/>
      <c r="J68" s="1"/>
      <c r="K68" s="1"/>
      <c r="L68" s="1"/>
      <c r="M68" s="1"/>
      <c r="N68" s="1"/>
      <c r="O68" s="1"/>
      <c r="P68" s="1"/>
      <c r="Q68" s="1"/>
    </row>
    <row r="69" spans="1:17" x14ac:dyDescent="0.25">
      <c r="A69" s="1"/>
      <c r="B69" s="7"/>
      <c r="C69" s="1"/>
      <c r="D69" s="1"/>
      <c r="E69" s="1"/>
      <c r="F69" s="1"/>
      <c r="G69" s="1"/>
      <c r="H69" s="1"/>
      <c r="I69" s="1"/>
      <c r="J69" s="1"/>
      <c r="K69" s="1"/>
      <c r="L69" s="1"/>
      <c r="M69" s="1"/>
      <c r="N69" s="1"/>
      <c r="O69" s="1"/>
      <c r="P69" s="1"/>
      <c r="Q69" s="1"/>
    </row>
    <row r="70" spans="1:17" x14ac:dyDescent="0.25">
      <c r="A70" s="1"/>
      <c r="B70" s="7"/>
      <c r="C70" s="1"/>
      <c r="D70" s="1"/>
      <c r="E70" s="1"/>
      <c r="F70" s="1"/>
      <c r="G70" s="1"/>
      <c r="H70" s="1"/>
      <c r="I70" s="1"/>
      <c r="J70" s="1"/>
      <c r="K70" s="1"/>
      <c r="L70" s="1"/>
      <c r="M70" s="1"/>
      <c r="N70" s="1"/>
      <c r="O70" s="1"/>
      <c r="P70" s="1"/>
      <c r="Q70" s="1"/>
    </row>
    <row r="71" spans="1:17" x14ac:dyDescent="0.25">
      <c r="A71" s="1"/>
      <c r="B71" s="7"/>
      <c r="C71" s="1"/>
      <c r="D71" s="1"/>
      <c r="E71" s="1"/>
      <c r="F71" s="1"/>
      <c r="G71" s="1"/>
      <c r="H71" s="1"/>
      <c r="I71" s="1"/>
      <c r="J71" s="1"/>
      <c r="K71" s="1"/>
      <c r="L71" s="1"/>
      <c r="M71" s="1"/>
      <c r="N71" s="1"/>
      <c r="O71" s="1"/>
      <c r="P71" s="1"/>
      <c r="Q71" s="1"/>
    </row>
    <row r="72" spans="1:17" x14ac:dyDescent="0.25">
      <c r="A72" s="1"/>
      <c r="B72" s="7"/>
      <c r="C72" s="1"/>
      <c r="D72" s="1"/>
      <c r="E72" s="1"/>
      <c r="F72" s="1"/>
      <c r="G72" s="1"/>
      <c r="H72" s="1"/>
      <c r="I72" s="1"/>
      <c r="J72" s="1"/>
      <c r="K72" s="1"/>
      <c r="L72" s="1"/>
      <c r="M72" s="1"/>
      <c r="N72" s="1"/>
      <c r="O72" s="1"/>
      <c r="P72" s="1"/>
      <c r="Q72" s="1"/>
    </row>
    <row r="73" spans="1:17" x14ac:dyDescent="0.25">
      <c r="A73" s="1"/>
      <c r="B73" s="7"/>
      <c r="C73" s="1"/>
      <c r="D73" s="1"/>
      <c r="E73" s="1"/>
      <c r="F73" s="1"/>
      <c r="G73" s="1"/>
      <c r="H73" s="1"/>
      <c r="I73" s="1"/>
      <c r="J73" s="1"/>
      <c r="K73" s="1"/>
      <c r="L73" s="1"/>
      <c r="M73" s="1"/>
      <c r="N73" s="1"/>
      <c r="O73" s="1"/>
      <c r="P73" s="1"/>
      <c r="Q73" s="1"/>
    </row>
    <row r="74" spans="1:17" x14ac:dyDescent="0.25">
      <c r="A74" s="1"/>
      <c r="B74" s="7"/>
      <c r="C74" s="1"/>
      <c r="D74" s="1"/>
      <c r="E74" s="1"/>
      <c r="F74" s="1"/>
      <c r="G74" s="1"/>
      <c r="H74" s="1"/>
      <c r="I74" s="1"/>
      <c r="J74" s="1"/>
      <c r="K74" s="1"/>
      <c r="L74" s="1"/>
      <c r="M74" s="1"/>
      <c r="N74" s="1"/>
      <c r="O74" s="1"/>
      <c r="P74" s="1"/>
      <c r="Q74" s="1"/>
    </row>
    <row r="75" spans="1:17" x14ac:dyDescent="0.25">
      <c r="A75" s="1"/>
      <c r="B75" s="7"/>
      <c r="C75" s="1"/>
      <c r="D75" s="1"/>
      <c r="E75" s="1"/>
      <c r="F75" s="1"/>
      <c r="G75" s="1"/>
      <c r="H75" s="1"/>
      <c r="I75" s="1"/>
      <c r="J75" s="1"/>
      <c r="K75" s="1"/>
      <c r="L75" s="1"/>
      <c r="M75" s="1"/>
      <c r="N75" s="1"/>
      <c r="O75" s="1"/>
      <c r="P75" s="1"/>
      <c r="Q75" s="1"/>
    </row>
    <row r="76" spans="1:17" x14ac:dyDescent="0.25">
      <c r="A76" s="1"/>
      <c r="B76" s="7"/>
      <c r="C76" s="1"/>
      <c r="D76" s="1"/>
      <c r="E76" s="1"/>
      <c r="F76" s="1"/>
      <c r="G76" s="1"/>
      <c r="H76" s="1"/>
      <c r="I76" s="1"/>
      <c r="J76" s="1"/>
      <c r="K76" s="1"/>
      <c r="L76" s="1"/>
      <c r="M76" s="1"/>
      <c r="N76" s="1"/>
      <c r="O76" s="1"/>
      <c r="P76" s="1"/>
      <c r="Q76" s="1"/>
    </row>
    <row r="77" spans="1:17" x14ac:dyDescent="0.25">
      <c r="A77" s="1"/>
      <c r="B77" s="7"/>
      <c r="C77" s="1"/>
      <c r="D77" s="1"/>
      <c r="E77" s="1"/>
      <c r="F77" s="1"/>
      <c r="G77" s="1"/>
      <c r="H77" s="1"/>
      <c r="I77" s="1"/>
      <c r="J77" s="1"/>
      <c r="K77" s="1"/>
      <c r="L77" s="1"/>
      <c r="M77" s="1"/>
      <c r="N77" s="1"/>
      <c r="O77" s="1"/>
      <c r="P77" s="1"/>
      <c r="Q77" s="1"/>
    </row>
    <row r="78" spans="1:17" x14ac:dyDescent="0.25">
      <c r="A78" s="1"/>
      <c r="B78" s="7"/>
      <c r="C78" s="1"/>
      <c r="D78" s="1"/>
      <c r="E78" s="1"/>
      <c r="F78" s="1"/>
      <c r="G78" s="1"/>
      <c r="H78" s="1"/>
      <c r="I78" s="1"/>
      <c r="J78" s="1"/>
      <c r="K78" s="1"/>
      <c r="L78" s="1"/>
      <c r="M78" s="1"/>
      <c r="N78" s="1"/>
      <c r="O78" s="1"/>
      <c r="P78" s="1"/>
      <c r="Q78" s="1"/>
    </row>
    <row r="79" spans="1:17" x14ac:dyDescent="0.25">
      <c r="A79" s="1"/>
      <c r="B79" s="7"/>
      <c r="C79" s="1"/>
      <c r="D79" s="1"/>
      <c r="E79" s="1"/>
      <c r="F79" s="1"/>
      <c r="G79" s="1"/>
      <c r="H79" s="1"/>
      <c r="I79" s="1"/>
      <c r="J79" s="1"/>
      <c r="K79" s="1"/>
      <c r="L79" s="1"/>
      <c r="M79" s="1"/>
      <c r="N79" s="1"/>
      <c r="O79" s="1"/>
      <c r="P79" s="1"/>
      <c r="Q79" s="1"/>
    </row>
    <row r="80" spans="1:17" x14ac:dyDescent="0.25">
      <c r="A80" s="1"/>
      <c r="B80" s="7"/>
    </row>
    <row r="81" spans="1:17" x14ac:dyDescent="0.25">
      <c r="A81" s="1"/>
      <c r="B81" s="7"/>
      <c r="C81" s="1"/>
      <c r="D81" s="1"/>
      <c r="E81" s="1"/>
      <c r="F81" s="1"/>
      <c r="G81" s="1"/>
      <c r="H81" s="1"/>
      <c r="I81" s="1"/>
      <c r="J81" s="1"/>
      <c r="K81" s="1"/>
      <c r="L81" s="1"/>
      <c r="M81" s="1"/>
      <c r="N81" s="1"/>
      <c r="O81" s="1"/>
      <c r="P81" s="1"/>
      <c r="Q81" s="1"/>
    </row>
    <row r="82" spans="1:17" x14ac:dyDescent="0.25">
      <c r="A82" s="1"/>
      <c r="B82" s="7"/>
    </row>
    <row r="83" spans="1:17" x14ac:dyDescent="0.25">
      <c r="A83" s="1"/>
      <c r="B83" s="7"/>
      <c r="C83" s="1"/>
      <c r="D83" s="1"/>
      <c r="E83" s="1"/>
      <c r="F83" s="1"/>
      <c r="G83" s="1"/>
      <c r="H83" s="1"/>
      <c r="I83" s="1"/>
      <c r="J83" s="1"/>
      <c r="K83" s="1"/>
      <c r="L83" s="1"/>
      <c r="M83" s="1"/>
      <c r="N83" s="1"/>
      <c r="O83" s="1"/>
      <c r="P83" s="1"/>
      <c r="Q83" s="1"/>
    </row>
    <row r="84" spans="1:17" x14ac:dyDescent="0.25">
      <c r="A84" s="1"/>
      <c r="B84" s="7"/>
      <c r="C84" s="1"/>
      <c r="D84" s="1"/>
      <c r="E84" s="1"/>
      <c r="F84" s="1"/>
      <c r="G84" s="1"/>
      <c r="H84" s="1"/>
      <c r="I84" s="1"/>
      <c r="J84" s="1"/>
      <c r="K84" s="1"/>
      <c r="L84" s="1"/>
      <c r="M84" s="1"/>
      <c r="N84" s="1"/>
      <c r="O84" s="1"/>
      <c r="P84" s="1"/>
      <c r="Q84" s="1"/>
    </row>
    <row r="85" spans="1:17" x14ac:dyDescent="0.25">
      <c r="A85" s="1"/>
      <c r="B85" s="7"/>
      <c r="C85" s="1"/>
      <c r="D85" s="1"/>
      <c r="E85" s="1"/>
      <c r="F85" s="1"/>
      <c r="G85" s="1"/>
      <c r="H85" s="1"/>
      <c r="I85" s="1"/>
      <c r="J85" s="1"/>
      <c r="K85" s="1"/>
      <c r="L85" s="1"/>
      <c r="M85" s="1"/>
      <c r="N85" s="1"/>
      <c r="O85" s="1"/>
      <c r="P85" s="1"/>
      <c r="Q85" s="1"/>
    </row>
    <row r="86" spans="1:17" x14ac:dyDescent="0.25">
      <c r="A86" s="1"/>
      <c r="B86" s="7"/>
    </row>
    <row r="87" spans="1:17" x14ac:dyDescent="0.25">
      <c r="A87" s="1"/>
      <c r="B87" s="7"/>
    </row>
    <row r="88" spans="1:17" x14ac:dyDescent="0.25">
      <c r="A88" s="1"/>
      <c r="B88" s="7"/>
      <c r="C88" s="1"/>
      <c r="D88" s="1"/>
      <c r="E88" s="1"/>
      <c r="F88" s="1"/>
      <c r="G88" s="1"/>
      <c r="H88" s="1"/>
      <c r="I88" s="1"/>
      <c r="J88" s="1"/>
      <c r="K88" s="1"/>
      <c r="L88" s="1"/>
      <c r="M88" s="1"/>
      <c r="N88" s="1"/>
      <c r="O88" s="1"/>
      <c r="P88" s="1"/>
      <c r="Q88" s="1"/>
    </row>
    <row r="89" spans="1:17" x14ac:dyDescent="0.25">
      <c r="A89" s="1"/>
      <c r="B89" s="7"/>
    </row>
    <row r="90" spans="1:17" x14ac:dyDescent="0.25">
      <c r="A90" s="1"/>
      <c r="B90" s="7"/>
    </row>
    <row r="91" spans="1:17" x14ac:dyDescent="0.25">
      <c r="A91" s="1"/>
      <c r="B91" s="7"/>
    </row>
    <row r="92" spans="1:17" x14ac:dyDescent="0.25">
      <c r="A92" s="1"/>
      <c r="B92" s="7"/>
      <c r="C92" s="1"/>
      <c r="D92" s="1"/>
      <c r="E92" s="1"/>
      <c r="F92" s="1"/>
      <c r="G92" s="1"/>
      <c r="H92" s="1"/>
      <c r="I92" s="1"/>
      <c r="J92" s="1"/>
      <c r="K92" s="1"/>
      <c r="L92" s="1"/>
      <c r="M92" s="1"/>
      <c r="N92" s="1"/>
      <c r="O92" s="1"/>
      <c r="P92" s="1"/>
      <c r="Q92" s="1"/>
    </row>
    <row r="93" spans="1:17" x14ac:dyDescent="0.25">
      <c r="A93" s="1"/>
      <c r="B93" s="7"/>
    </row>
    <row r="94" spans="1:17" x14ac:dyDescent="0.25">
      <c r="A94" s="1"/>
      <c r="B94" s="7"/>
      <c r="C94" s="1"/>
      <c r="D94" s="1"/>
      <c r="E94" s="1"/>
      <c r="F94" s="1"/>
      <c r="G94" s="1"/>
      <c r="H94" s="1"/>
      <c r="I94" s="1"/>
      <c r="J94" s="1"/>
      <c r="K94" s="1"/>
      <c r="L94" s="1"/>
      <c r="M94" s="1"/>
      <c r="N94" s="1"/>
      <c r="O94" s="1"/>
      <c r="P94" s="1"/>
      <c r="Q94" s="1"/>
    </row>
    <row r="95" spans="1:17" x14ac:dyDescent="0.25">
      <c r="A95" s="1"/>
      <c r="B95" s="7"/>
    </row>
    <row r="96" spans="1:17" x14ac:dyDescent="0.25">
      <c r="A96" s="1"/>
      <c r="B96" s="7"/>
    </row>
    <row r="97" spans="1:17" x14ac:dyDescent="0.25">
      <c r="A97" s="1"/>
      <c r="B97" s="7"/>
      <c r="C97" s="1"/>
      <c r="D97" s="1"/>
      <c r="E97" s="1"/>
      <c r="F97" s="1"/>
      <c r="G97" s="1"/>
      <c r="H97" s="1"/>
      <c r="I97" s="1"/>
      <c r="J97" s="1"/>
      <c r="K97" s="1"/>
      <c r="L97" s="1"/>
      <c r="M97" s="1"/>
      <c r="N97" s="1"/>
      <c r="O97" s="1"/>
      <c r="P97" s="1"/>
      <c r="Q97" s="1"/>
    </row>
    <row r="98" spans="1:17" x14ac:dyDescent="0.25">
      <c r="A98" s="1"/>
      <c r="B98" s="7"/>
      <c r="C98" s="1"/>
      <c r="D98" s="1"/>
      <c r="E98" s="1"/>
      <c r="F98" s="1"/>
      <c r="G98" s="1"/>
      <c r="H98" s="1"/>
      <c r="I98" s="1"/>
      <c r="J98" s="1"/>
      <c r="K98" s="1"/>
      <c r="L98" s="1"/>
      <c r="M98" s="1"/>
      <c r="N98" s="1"/>
      <c r="O98" s="1"/>
      <c r="P98" s="1"/>
      <c r="Q98" s="1"/>
    </row>
    <row r="99" spans="1:17" x14ac:dyDescent="0.25">
      <c r="A99" s="1"/>
      <c r="B99" s="7"/>
      <c r="C99" s="1"/>
      <c r="D99" s="1"/>
      <c r="E99" s="1"/>
      <c r="F99" s="1"/>
      <c r="G99" s="1"/>
      <c r="H99" s="1"/>
      <c r="I99" s="1"/>
      <c r="J99" s="1"/>
      <c r="K99" s="1"/>
      <c r="L99" s="1"/>
      <c r="M99" s="1"/>
      <c r="N99" s="1"/>
      <c r="O99" s="1"/>
      <c r="P99" s="1"/>
      <c r="Q99" s="1"/>
    </row>
    <row r="100" spans="1:17" x14ac:dyDescent="0.25">
      <c r="A100" s="1"/>
      <c r="B100" s="7"/>
      <c r="C100" s="1"/>
      <c r="D100" s="1"/>
      <c r="E100" s="1"/>
      <c r="F100" s="1"/>
      <c r="G100" s="1"/>
      <c r="H100" s="1"/>
      <c r="I100" s="1"/>
      <c r="J100" s="1"/>
      <c r="K100" s="1"/>
      <c r="L100" s="1"/>
      <c r="M100" s="1"/>
      <c r="N100" s="1"/>
      <c r="O100" s="1"/>
      <c r="P100" s="1"/>
      <c r="Q100" s="1"/>
    </row>
    <row r="101" spans="1:17" x14ac:dyDescent="0.25">
      <c r="A101" s="1"/>
      <c r="B101" s="7"/>
      <c r="C101" s="1"/>
      <c r="D101" s="1"/>
      <c r="E101" s="1"/>
      <c r="F101" s="1"/>
      <c r="G101" s="1"/>
      <c r="H101" s="1"/>
      <c r="I101" s="1"/>
      <c r="J101" s="1"/>
      <c r="K101" s="1"/>
      <c r="L101" s="1"/>
      <c r="M101" s="1"/>
      <c r="N101" s="1"/>
      <c r="O101" s="1"/>
      <c r="P101" s="1"/>
      <c r="Q101" s="1"/>
    </row>
    <row r="102" spans="1:17" x14ac:dyDescent="0.25">
      <c r="A102" s="1"/>
      <c r="B102" s="7"/>
      <c r="C102" s="1"/>
      <c r="D102" s="1"/>
      <c r="E102" s="1"/>
      <c r="F102" s="1"/>
      <c r="G102" s="1"/>
      <c r="H102" s="1"/>
      <c r="I102" s="1"/>
      <c r="J102" s="1"/>
      <c r="K102" s="1"/>
      <c r="L102" s="1"/>
      <c r="M102" s="1"/>
      <c r="N102" s="1"/>
      <c r="O102" s="1"/>
      <c r="P102" s="1"/>
      <c r="Q102" s="1"/>
    </row>
    <row r="103" spans="1:17" x14ac:dyDescent="0.25">
      <c r="A103" s="1"/>
      <c r="B103" s="7"/>
      <c r="C103" s="1"/>
      <c r="D103" s="1"/>
      <c r="E103" s="1"/>
      <c r="F103" s="1"/>
      <c r="G103" s="1"/>
      <c r="H103" s="1"/>
      <c r="I103" s="1"/>
      <c r="J103" s="1"/>
      <c r="K103" s="1"/>
      <c r="L103" s="1"/>
      <c r="M103" s="1"/>
      <c r="N103" s="1"/>
      <c r="O103" s="1"/>
      <c r="P103" s="1"/>
      <c r="Q103" s="1"/>
    </row>
    <row r="104" spans="1:17" x14ac:dyDescent="0.25">
      <c r="A104" s="1"/>
      <c r="B104" s="7"/>
      <c r="C104" s="1"/>
      <c r="D104" s="1"/>
      <c r="E104" s="1"/>
      <c r="F104" s="1"/>
      <c r="G104" s="1"/>
      <c r="H104" s="1"/>
      <c r="I104" s="1"/>
      <c r="J104" s="1"/>
      <c r="K104" s="1"/>
      <c r="L104" s="1"/>
      <c r="M104" s="1"/>
      <c r="N104" s="1"/>
      <c r="O104" s="1"/>
      <c r="P104" s="1"/>
      <c r="Q104" s="1"/>
    </row>
    <row r="105" spans="1:17" x14ac:dyDescent="0.25">
      <c r="A105" s="1"/>
      <c r="B105" s="7"/>
      <c r="C105" s="1"/>
      <c r="D105" s="1"/>
      <c r="E105" s="1"/>
      <c r="F105" s="1"/>
      <c r="G105" s="1"/>
      <c r="H105" s="1"/>
      <c r="I105" s="1"/>
      <c r="J105" s="1"/>
      <c r="K105" s="1"/>
      <c r="L105" s="1"/>
      <c r="M105" s="1"/>
      <c r="N105" s="1"/>
      <c r="O105" s="1"/>
      <c r="P105" s="1"/>
      <c r="Q105" s="1"/>
    </row>
    <row r="106" spans="1:17" x14ac:dyDescent="0.25">
      <c r="A106" s="1"/>
      <c r="B106" s="7"/>
    </row>
    <row r="107" spans="1:17" x14ac:dyDescent="0.25">
      <c r="A107" s="1"/>
      <c r="B107" s="7"/>
    </row>
    <row r="108" spans="1:17" x14ac:dyDescent="0.25">
      <c r="A108" s="1"/>
      <c r="B108" s="7"/>
    </row>
    <row r="109" spans="1:17" x14ac:dyDescent="0.25">
      <c r="A109" s="1"/>
      <c r="B109" s="7"/>
      <c r="C109" s="1"/>
      <c r="D109" s="1"/>
      <c r="E109" s="1"/>
      <c r="F109" s="1"/>
      <c r="G109" s="1"/>
      <c r="H109" s="1"/>
      <c r="I109" s="1"/>
      <c r="J109" s="1"/>
      <c r="K109" s="1"/>
      <c r="L109" s="1"/>
      <c r="M109" s="1"/>
      <c r="N109" s="1"/>
      <c r="O109" s="1"/>
      <c r="P109" s="1"/>
      <c r="Q109" s="1"/>
    </row>
    <row r="110" spans="1:17" x14ac:dyDescent="0.25">
      <c r="A110" s="1"/>
      <c r="B110" s="7"/>
    </row>
    <row r="111" spans="1:17" x14ac:dyDescent="0.25">
      <c r="A111" s="1"/>
      <c r="B111" s="7"/>
    </row>
    <row r="112" spans="1:17" x14ac:dyDescent="0.25">
      <c r="A112" s="1"/>
      <c r="B112" s="7"/>
    </row>
    <row r="113" spans="1:17" x14ac:dyDescent="0.25">
      <c r="A113" s="1"/>
      <c r="B113" s="7"/>
    </row>
    <row r="114" spans="1:17" x14ac:dyDescent="0.25">
      <c r="A114" s="1"/>
      <c r="B114" s="7"/>
    </row>
    <row r="115" spans="1:17" x14ac:dyDescent="0.25">
      <c r="A115" s="1"/>
      <c r="B115" s="7"/>
      <c r="C115" s="1"/>
      <c r="D115" s="1"/>
      <c r="E115" s="1"/>
      <c r="F115" s="1"/>
      <c r="G115" s="1"/>
      <c r="H115" s="1"/>
      <c r="I115" s="1"/>
      <c r="J115" s="1"/>
      <c r="K115" s="1"/>
      <c r="L115" s="1"/>
      <c r="M115" s="1"/>
      <c r="N115" s="1"/>
      <c r="O115" s="1"/>
      <c r="P115" s="1"/>
      <c r="Q115" s="1"/>
    </row>
    <row r="116" spans="1:17" x14ac:dyDescent="0.25">
      <c r="A116" s="1"/>
      <c r="B116" s="7"/>
    </row>
    <row r="117" spans="1:17" x14ac:dyDescent="0.25">
      <c r="A117" s="1"/>
      <c r="B117" s="7"/>
    </row>
    <row r="118" spans="1:17" x14ac:dyDescent="0.25">
      <c r="A118" s="1"/>
      <c r="B118" s="7"/>
    </row>
    <row r="119" spans="1:17" x14ac:dyDescent="0.25">
      <c r="A119" s="1"/>
      <c r="B119" s="7"/>
    </row>
    <row r="120" spans="1:17" x14ac:dyDescent="0.25">
      <c r="A120" s="1"/>
      <c r="B120" s="7"/>
      <c r="C120" s="1"/>
      <c r="D120" s="1"/>
      <c r="E120" s="1"/>
      <c r="F120" s="1"/>
      <c r="G120" s="1"/>
      <c r="H120" s="1"/>
      <c r="I120" s="1"/>
      <c r="J120" s="1"/>
      <c r="K120" s="1"/>
      <c r="L120" s="1"/>
      <c r="M120" s="1"/>
      <c r="N120" s="1"/>
      <c r="O120" s="1"/>
      <c r="P120" s="1"/>
      <c r="Q120" s="1"/>
    </row>
    <row r="121" spans="1:17" x14ac:dyDescent="0.25">
      <c r="A121" s="1"/>
      <c r="B121" s="7"/>
      <c r="C121" s="1"/>
      <c r="D121" s="1"/>
      <c r="E121" s="1"/>
      <c r="F121" s="1"/>
      <c r="G121" s="1"/>
      <c r="H121" s="1"/>
      <c r="I121" s="1"/>
      <c r="J121" s="1"/>
      <c r="K121" s="1"/>
      <c r="L121" s="1"/>
      <c r="M121" s="1"/>
      <c r="N121" s="1"/>
      <c r="O121" s="1"/>
      <c r="P121" s="1"/>
      <c r="Q121" s="1"/>
    </row>
    <row r="122" spans="1:17" x14ac:dyDescent="0.25">
      <c r="A122" s="1"/>
      <c r="B122" s="7"/>
      <c r="C122" s="1"/>
      <c r="D122" s="1"/>
      <c r="E122" s="1"/>
      <c r="F122" s="1"/>
      <c r="G122" s="1"/>
      <c r="H122" s="1"/>
      <c r="I122" s="1"/>
      <c r="J122" s="1"/>
      <c r="K122" s="1"/>
      <c r="L122" s="1"/>
      <c r="M122" s="1"/>
      <c r="N122" s="1"/>
      <c r="O122" s="1"/>
      <c r="P122" s="1"/>
      <c r="Q122" s="1"/>
    </row>
    <row r="123" spans="1:17" x14ac:dyDescent="0.25">
      <c r="A123" s="1"/>
      <c r="B123" s="7"/>
      <c r="C123" s="1"/>
      <c r="D123" s="1"/>
      <c r="E123" s="1"/>
      <c r="F123" s="1"/>
      <c r="G123" s="1"/>
      <c r="H123" s="1"/>
      <c r="I123" s="1"/>
      <c r="J123" s="1"/>
      <c r="K123" s="1"/>
      <c r="L123" s="1"/>
      <c r="M123" s="1"/>
      <c r="N123" s="1"/>
      <c r="O123" s="1"/>
      <c r="P123" s="1"/>
      <c r="Q123" s="1"/>
    </row>
    <row r="124" spans="1:17" x14ac:dyDescent="0.25">
      <c r="A124" s="1"/>
      <c r="B124" s="7"/>
    </row>
    <row r="125" spans="1:17" x14ac:dyDescent="0.25">
      <c r="A125" s="1"/>
      <c r="B125" s="7"/>
    </row>
    <row r="126" spans="1:17" x14ac:dyDescent="0.25">
      <c r="A126" s="1"/>
      <c r="B126" s="7"/>
      <c r="C126" s="1"/>
      <c r="D126" s="1"/>
      <c r="E126" s="1"/>
      <c r="F126" s="1"/>
      <c r="G126" s="1"/>
      <c r="H126" s="1"/>
      <c r="I126" s="1"/>
      <c r="J126" s="1"/>
      <c r="K126" s="1"/>
      <c r="L126" s="1"/>
      <c r="M126" s="1"/>
      <c r="N126" s="1"/>
      <c r="O126" s="1"/>
      <c r="P126" s="1"/>
      <c r="Q126" s="1"/>
    </row>
    <row r="127" spans="1:17" x14ac:dyDescent="0.25">
      <c r="A127" s="1"/>
      <c r="B127" s="7"/>
    </row>
    <row r="128" spans="1:17" x14ac:dyDescent="0.25">
      <c r="A128" s="1"/>
      <c r="B128" s="7"/>
    </row>
    <row r="129" spans="1:17" x14ac:dyDescent="0.25">
      <c r="A129" s="1"/>
      <c r="B129" s="7"/>
      <c r="C129" s="1"/>
      <c r="D129" s="1"/>
      <c r="E129" s="1"/>
      <c r="F129" s="1"/>
      <c r="G129" s="1"/>
      <c r="H129" s="1"/>
      <c r="I129" s="1"/>
      <c r="J129" s="1"/>
      <c r="K129" s="1"/>
      <c r="L129" s="1"/>
      <c r="M129" s="1"/>
      <c r="N129" s="1"/>
      <c r="O129" s="1"/>
      <c r="P129" s="1"/>
      <c r="Q129" s="1"/>
    </row>
    <row r="130" spans="1:17" x14ac:dyDescent="0.25">
      <c r="A130" s="1"/>
      <c r="B130" s="7"/>
    </row>
    <row r="131" spans="1:17" x14ac:dyDescent="0.25">
      <c r="A131" s="1"/>
      <c r="B131" s="7"/>
      <c r="C131" s="1"/>
      <c r="D131" s="1"/>
      <c r="E131" s="1"/>
      <c r="F131" s="1"/>
      <c r="G131" s="1"/>
      <c r="H131" s="1"/>
      <c r="I131" s="1"/>
      <c r="J131" s="1"/>
      <c r="K131" s="1"/>
      <c r="L131" s="1"/>
      <c r="M131" s="1"/>
      <c r="N131" s="1"/>
      <c r="O131" s="1"/>
      <c r="P131" s="1"/>
      <c r="Q131" s="1"/>
    </row>
    <row r="132" spans="1:17" x14ac:dyDescent="0.25">
      <c r="A132" s="1"/>
      <c r="B132" s="7"/>
      <c r="C132" s="1"/>
      <c r="D132" s="1"/>
      <c r="E132" s="1"/>
      <c r="F132" s="1"/>
      <c r="G132" s="1"/>
      <c r="H132" s="1"/>
      <c r="I132" s="1"/>
      <c r="J132" s="1"/>
      <c r="K132" s="1"/>
      <c r="L132" s="1"/>
      <c r="M132" s="1"/>
      <c r="N132" s="1"/>
      <c r="O132" s="1"/>
      <c r="P132" s="1"/>
      <c r="Q132" s="1"/>
    </row>
    <row r="133" spans="1:17" x14ac:dyDescent="0.25">
      <c r="A133" s="1"/>
      <c r="B133" s="7"/>
    </row>
    <row r="134" spans="1:17" x14ac:dyDescent="0.25">
      <c r="A134" s="1"/>
      <c r="B134" s="7"/>
      <c r="C134" s="1"/>
      <c r="D134" s="1"/>
      <c r="E134" s="1"/>
      <c r="F134" s="1"/>
      <c r="G134" s="1"/>
      <c r="H134" s="1"/>
      <c r="I134" s="1"/>
      <c r="J134" s="1"/>
      <c r="K134" s="1"/>
      <c r="L134" s="1"/>
      <c r="M134" s="1"/>
      <c r="N134" s="1"/>
      <c r="O134" s="1"/>
      <c r="P134" s="1"/>
      <c r="Q134" s="1"/>
    </row>
    <row r="135" spans="1:17" x14ac:dyDescent="0.25">
      <c r="A135" s="1"/>
      <c r="B135" s="7"/>
    </row>
    <row r="136" spans="1:17" x14ac:dyDescent="0.25">
      <c r="A136" s="1"/>
      <c r="B136" s="7"/>
      <c r="C136" s="1"/>
      <c r="D136" s="1"/>
      <c r="E136" s="1"/>
      <c r="F136" s="1"/>
      <c r="G136" s="1"/>
      <c r="H136" s="1"/>
      <c r="I136" s="1"/>
      <c r="J136" s="1"/>
      <c r="K136" s="1"/>
      <c r="L136" s="1"/>
      <c r="M136" s="1"/>
      <c r="N136" s="1"/>
      <c r="O136" s="1"/>
      <c r="P136" s="1"/>
      <c r="Q136" s="1"/>
    </row>
    <row r="137" spans="1:17" x14ac:dyDescent="0.25">
      <c r="A137" s="1"/>
      <c r="B137" s="7"/>
    </row>
    <row r="138" spans="1:17" x14ac:dyDescent="0.25">
      <c r="A138" s="1"/>
      <c r="B138" s="7"/>
      <c r="C138" s="1"/>
      <c r="D138" s="1"/>
      <c r="E138" s="1"/>
      <c r="F138" s="1"/>
      <c r="G138" s="1"/>
      <c r="H138" s="1"/>
      <c r="I138" s="1"/>
      <c r="J138" s="1"/>
      <c r="K138" s="1"/>
      <c r="L138" s="1"/>
      <c r="M138" s="1"/>
      <c r="N138" s="1"/>
      <c r="O138" s="1"/>
      <c r="P138" s="1"/>
      <c r="Q138" s="1"/>
    </row>
    <row r="139" spans="1:17" x14ac:dyDescent="0.25">
      <c r="A139" s="1"/>
      <c r="B139" s="7"/>
      <c r="C139" s="1"/>
      <c r="D139" s="1"/>
      <c r="E139" s="1"/>
      <c r="F139" s="1"/>
      <c r="G139" s="1"/>
      <c r="H139" s="1"/>
      <c r="I139" s="1"/>
      <c r="J139" s="1"/>
      <c r="K139" s="1"/>
      <c r="L139" s="1"/>
      <c r="M139" s="1"/>
      <c r="N139" s="1"/>
      <c r="O139" s="1"/>
      <c r="P139" s="1"/>
      <c r="Q139" s="1"/>
    </row>
    <row r="140" spans="1:17" x14ac:dyDescent="0.25">
      <c r="A140" s="1"/>
      <c r="B140" s="7"/>
      <c r="C140" s="1"/>
      <c r="D140" s="1"/>
      <c r="E140" s="1"/>
      <c r="F140" s="1"/>
      <c r="G140" s="1"/>
      <c r="H140" s="1"/>
      <c r="I140" s="1"/>
      <c r="J140" s="1"/>
      <c r="K140" s="1"/>
      <c r="L140" s="1"/>
      <c r="M140" s="1"/>
      <c r="N140" s="1"/>
      <c r="O140" s="1"/>
      <c r="P140" s="1"/>
      <c r="Q140" s="1"/>
    </row>
    <row r="141" spans="1:17" x14ac:dyDescent="0.25">
      <c r="A141" s="1"/>
      <c r="B141" s="7"/>
    </row>
    <row r="142" spans="1:17" x14ac:dyDescent="0.25">
      <c r="A142" s="1"/>
      <c r="B142" s="7"/>
    </row>
    <row r="143" spans="1:17" x14ac:dyDescent="0.25">
      <c r="A143" s="1"/>
      <c r="B143" s="7"/>
      <c r="C143" s="1"/>
      <c r="D143" s="1"/>
      <c r="E143" s="1"/>
      <c r="F143" s="1"/>
      <c r="G143" s="1"/>
      <c r="H143" s="1"/>
      <c r="I143" s="1"/>
      <c r="J143" s="1"/>
      <c r="K143" s="1"/>
      <c r="L143" s="1"/>
      <c r="M143" s="1"/>
      <c r="N143" s="1"/>
      <c r="O143" s="1"/>
      <c r="P143" s="1"/>
      <c r="Q143" s="1"/>
    </row>
    <row r="144" spans="1:17" x14ac:dyDescent="0.25">
      <c r="A144" s="1"/>
      <c r="B144" s="7"/>
    </row>
    <row r="145" spans="1:17" x14ac:dyDescent="0.25">
      <c r="A145" s="1"/>
      <c r="B145" s="7"/>
    </row>
    <row r="146" spans="1:17" x14ac:dyDescent="0.25">
      <c r="A146" s="1"/>
      <c r="B146" s="7"/>
    </row>
    <row r="147" spans="1:17" x14ac:dyDescent="0.25">
      <c r="A147" s="1"/>
      <c r="B147" s="7"/>
      <c r="C147" s="1"/>
      <c r="D147" s="1"/>
      <c r="E147" s="1"/>
      <c r="F147" s="1"/>
      <c r="G147" s="1"/>
      <c r="H147" s="1"/>
      <c r="I147" s="1"/>
      <c r="J147" s="1"/>
      <c r="K147" s="1"/>
      <c r="L147" s="1"/>
      <c r="M147" s="1"/>
      <c r="N147" s="1"/>
      <c r="O147" s="1"/>
      <c r="P147" s="1"/>
      <c r="Q147" s="1"/>
    </row>
    <row r="148" spans="1:17" x14ac:dyDescent="0.25">
      <c r="A148" s="1"/>
      <c r="B148" s="7"/>
    </row>
    <row r="149" spans="1:17" x14ac:dyDescent="0.25">
      <c r="A149" s="1"/>
      <c r="B149" s="7"/>
      <c r="C149" s="1"/>
      <c r="D149" s="1"/>
      <c r="E149" s="1"/>
      <c r="F149" s="1"/>
      <c r="G149" s="1"/>
      <c r="H149" s="1"/>
      <c r="I149" s="1"/>
      <c r="J149" s="1"/>
      <c r="K149" s="1"/>
      <c r="L149" s="1"/>
      <c r="M149" s="1"/>
      <c r="N149" s="1"/>
      <c r="O149" s="1"/>
      <c r="P149" s="1"/>
      <c r="Q149" s="1"/>
    </row>
    <row r="150" spans="1:17" x14ac:dyDescent="0.25">
      <c r="A150" s="1"/>
      <c r="B150" s="7"/>
    </row>
    <row r="151" spans="1:17" x14ac:dyDescent="0.25">
      <c r="A151" s="1"/>
      <c r="B151" s="7"/>
    </row>
    <row r="152" spans="1:17" x14ac:dyDescent="0.25">
      <c r="A152" s="1"/>
      <c r="B152" s="7"/>
      <c r="C152" s="1"/>
      <c r="D152" s="1"/>
      <c r="E152" s="1"/>
      <c r="F152" s="1"/>
      <c r="G152" s="1"/>
      <c r="H152" s="1"/>
      <c r="I152" s="1"/>
      <c r="J152" s="1"/>
      <c r="K152" s="1"/>
      <c r="L152" s="1"/>
      <c r="M152" s="1"/>
      <c r="N152" s="1"/>
      <c r="O152" s="1"/>
      <c r="P152" s="1"/>
      <c r="Q152" s="1"/>
    </row>
    <row r="153" spans="1:17" x14ac:dyDescent="0.25">
      <c r="A153" s="1"/>
      <c r="B153" s="7"/>
      <c r="C153" s="1"/>
      <c r="D153" s="1"/>
      <c r="E153" s="1"/>
      <c r="F153" s="1"/>
      <c r="G153" s="1"/>
      <c r="H153" s="1"/>
      <c r="I153" s="1"/>
      <c r="J153" s="1"/>
      <c r="K153" s="1"/>
      <c r="L153" s="1"/>
      <c r="M153" s="1"/>
      <c r="N153" s="1"/>
      <c r="O153" s="1"/>
      <c r="P153" s="1"/>
      <c r="Q153" s="1"/>
    </row>
    <row r="154" spans="1:17" x14ac:dyDescent="0.25">
      <c r="A154" s="1"/>
      <c r="B154" s="7"/>
      <c r="C154" s="1"/>
      <c r="D154" s="1"/>
      <c r="E154" s="1"/>
      <c r="F154" s="1"/>
      <c r="G154" s="1"/>
      <c r="H154" s="1"/>
      <c r="I154" s="1"/>
      <c r="J154" s="1"/>
      <c r="K154" s="1"/>
      <c r="L154" s="1"/>
      <c r="M154" s="1"/>
      <c r="N154" s="1"/>
      <c r="O154" s="1"/>
      <c r="P154" s="1"/>
      <c r="Q154" s="1"/>
    </row>
    <row r="155" spans="1:17" x14ac:dyDescent="0.25">
      <c r="A155" s="1"/>
      <c r="B155" s="7"/>
      <c r="C155" s="1"/>
      <c r="D155" s="1"/>
      <c r="E155" s="1"/>
      <c r="F155" s="1"/>
      <c r="G155" s="1"/>
      <c r="H155" s="1"/>
      <c r="I155" s="1"/>
      <c r="J155" s="1"/>
      <c r="K155" s="1"/>
      <c r="L155" s="1"/>
      <c r="M155" s="1"/>
      <c r="N155" s="1"/>
      <c r="O155" s="1"/>
      <c r="P155" s="1"/>
      <c r="Q155" s="1"/>
    </row>
    <row r="156" spans="1:17" x14ac:dyDescent="0.25">
      <c r="A156" s="1"/>
      <c r="B156" s="7"/>
      <c r="C156" s="1"/>
      <c r="D156" s="1"/>
      <c r="E156" s="1"/>
      <c r="F156" s="1"/>
      <c r="G156" s="1"/>
      <c r="H156" s="1"/>
      <c r="I156" s="1"/>
      <c r="J156" s="1"/>
      <c r="K156" s="1"/>
      <c r="L156" s="1"/>
      <c r="M156" s="1"/>
      <c r="N156" s="1"/>
      <c r="O156" s="1"/>
      <c r="P156" s="1"/>
      <c r="Q156" s="1"/>
    </row>
    <row r="157" spans="1:17" x14ac:dyDescent="0.25">
      <c r="A157" s="1"/>
      <c r="B157" s="7"/>
      <c r="C157" s="1"/>
      <c r="D157" s="1"/>
      <c r="E157" s="1"/>
      <c r="F157" s="1"/>
      <c r="G157" s="1"/>
      <c r="H157" s="1"/>
      <c r="I157" s="1"/>
      <c r="J157" s="1"/>
      <c r="K157" s="1"/>
      <c r="L157" s="1"/>
      <c r="M157" s="1"/>
      <c r="N157" s="1"/>
      <c r="O157" s="1"/>
      <c r="P157" s="1"/>
      <c r="Q157" s="1"/>
    </row>
    <row r="158" spans="1:17" x14ac:dyDescent="0.25">
      <c r="A158" s="1"/>
      <c r="B158" s="7"/>
      <c r="C158" s="1"/>
      <c r="D158" s="1"/>
      <c r="E158" s="1"/>
      <c r="F158" s="1"/>
      <c r="G158" s="1"/>
      <c r="H158" s="1"/>
      <c r="I158" s="1"/>
      <c r="J158" s="1"/>
      <c r="K158" s="1"/>
      <c r="L158" s="1"/>
      <c r="M158" s="1"/>
      <c r="N158" s="1"/>
      <c r="O158" s="1"/>
      <c r="P158" s="1"/>
      <c r="Q158" s="1"/>
    </row>
    <row r="159" spans="1:17" x14ac:dyDescent="0.25">
      <c r="A159" s="1"/>
      <c r="B159" s="7"/>
      <c r="C159" s="1"/>
      <c r="D159" s="1"/>
      <c r="E159" s="1"/>
      <c r="F159" s="1"/>
      <c r="G159" s="1"/>
      <c r="H159" s="1"/>
      <c r="I159" s="1"/>
      <c r="J159" s="1"/>
      <c r="K159" s="1"/>
      <c r="L159" s="1"/>
      <c r="M159" s="1"/>
      <c r="N159" s="1"/>
      <c r="O159" s="1"/>
      <c r="P159" s="1"/>
      <c r="Q159" s="1"/>
    </row>
    <row r="160" spans="1:17" x14ac:dyDescent="0.25">
      <c r="A160" s="1"/>
      <c r="B160" s="7"/>
      <c r="C160" s="1"/>
      <c r="D160" s="1"/>
      <c r="E160" s="1"/>
      <c r="F160" s="1"/>
      <c r="G160" s="1"/>
      <c r="H160" s="1"/>
      <c r="I160" s="1"/>
      <c r="J160" s="1"/>
      <c r="K160" s="1"/>
      <c r="L160" s="1"/>
      <c r="M160" s="1"/>
      <c r="N160" s="1"/>
      <c r="O160" s="1"/>
      <c r="P160" s="1"/>
      <c r="Q160" s="1"/>
    </row>
    <row r="161" spans="1:17" x14ac:dyDescent="0.25">
      <c r="A161" s="1"/>
      <c r="B161" s="7"/>
    </row>
    <row r="162" spans="1:17" x14ac:dyDescent="0.25">
      <c r="A162" s="1"/>
      <c r="B162" s="7"/>
    </row>
    <row r="163" spans="1:17" x14ac:dyDescent="0.25">
      <c r="A163" s="1"/>
      <c r="B163" s="7"/>
    </row>
    <row r="164" spans="1:17" x14ac:dyDescent="0.25">
      <c r="A164" s="1"/>
      <c r="B164" s="7"/>
      <c r="C164" s="1"/>
      <c r="D164" s="1"/>
      <c r="E164" s="1"/>
      <c r="F164" s="1"/>
      <c r="G164" s="1"/>
      <c r="H164" s="1"/>
      <c r="I164" s="1"/>
      <c r="J164" s="1"/>
      <c r="K164" s="1"/>
      <c r="L164" s="1"/>
      <c r="M164" s="1"/>
      <c r="N164" s="1"/>
      <c r="O164" s="1"/>
      <c r="P164" s="1"/>
      <c r="Q164" s="1"/>
    </row>
    <row r="165" spans="1:17" x14ac:dyDescent="0.25">
      <c r="A165" s="1"/>
      <c r="B165" s="7"/>
    </row>
    <row r="166" spans="1:17" x14ac:dyDescent="0.25">
      <c r="A166" s="1"/>
      <c r="B166" s="7"/>
    </row>
    <row r="167" spans="1:17" x14ac:dyDescent="0.25">
      <c r="A167" s="1"/>
      <c r="B167" s="7"/>
    </row>
    <row r="168" spans="1:17" x14ac:dyDescent="0.25">
      <c r="A168" s="1"/>
      <c r="B168" s="7"/>
    </row>
    <row r="169" spans="1:17" x14ac:dyDescent="0.25">
      <c r="A169" s="1"/>
      <c r="B169" s="7"/>
    </row>
    <row r="170" spans="1:17" x14ac:dyDescent="0.25">
      <c r="A170" s="1"/>
      <c r="B170" s="7"/>
      <c r="C170" s="1"/>
      <c r="D170" s="1"/>
      <c r="E170" s="1"/>
      <c r="F170" s="1"/>
      <c r="G170" s="1"/>
      <c r="H170" s="1"/>
      <c r="I170" s="1"/>
      <c r="J170" s="1"/>
      <c r="K170" s="1"/>
      <c r="L170" s="1"/>
      <c r="M170" s="1"/>
      <c r="N170" s="1"/>
      <c r="O170" s="1"/>
      <c r="P170" s="1"/>
      <c r="Q170" s="1"/>
    </row>
    <row r="171" spans="1:17" x14ac:dyDescent="0.25">
      <c r="A171" s="1"/>
      <c r="B171" s="7"/>
    </row>
    <row r="172" spans="1:17" x14ac:dyDescent="0.25">
      <c r="A172" s="1"/>
      <c r="B172" s="7"/>
    </row>
    <row r="173" spans="1:17" x14ac:dyDescent="0.25">
      <c r="A173" s="1"/>
      <c r="B173" s="7"/>
    </row>
    <row r="174" spans="1:17" x14ac:dyDescent="0.25">
      <c r="A174" s="1"/>
      <c r="B174" s="7"/>
    </row>
    <row r="175" spans="1:17" x14ac:dyDescent="0.25">
      <c r="A175" s="1"/>
      <c r="B175" s="7"/>
      <c r="C175" s="1"/>
      <c r="D175" s="1"/>
      <c r="E175" s="1"/>
      <c r="F175" s="1"/>
      <c r="G175" s="1"/>
      <c r="H175" s="1"/>
      <c r="I175" s="1"/>
      <c r="J175" s="1"/>
      <c r="K175" s="1"/>
      <c r="L175" s="1"/>
      <c r="M175" s="1"/>
      <c r="N175" s="1"/>
      <c r="O175" s="1"/>
      <c r="P175" s="1"/>
      <c r="Q175" s="1"/>
    </row>
    <row r="176" spans="1:17" x14ac:dyDescent="0.25">
      <c r="A176" s="1"/>
      <c r="B176" s="7"/>
      <c r="C176" s="1"/>
      <c r="D176" s="1"/>
      <c r="E176" s="1"/>
      <c r="F176" s="1"/>
      <c r="G176" s="1"/>
      <c r="H176" s="1"/>
      <c r="I176" s="1"/>
      <c r="J176" s="1"/>
      <c r="K176" s="1"/>
      <c r="L176" s="1"/>
      <c r="M176" s="1"/>
      <c r="N176" s="1"/>
      <c r="O176" s="1"/>
      <c r="P176" s="1"/>
      <c r="Q176" s="1"/>
    </row>
    <row r="177" spans="1:17" x14ac:dyDescent="0.25">
      <c r="A177" s="1"/>
      <c r="B177" s="7"/>
      <c r="C177" s="1"/>
      <c r="D177" s="1"/>
      <c r="E177" s="1"/>
      <c r="F177" s="1"/>
      <c r="G177" s="1"/>
      <c r="H177" s="1"/>
      <c r="I177" s="1"/>
      <c r="J177" s="1"/>
      <c r="K177" s="1"/>
      <c r="L177" s="1"/>
      <c r="M177" s="1"/>
      <c r="N177" s="1"/>
      <c r="O177" s="1"/>
      <c r="P177" s="1"/>
      <c r="Q177" s="1"/>
    </row>
    <row r="178" spans="1:17" x14ac:dyDescent="0.25">
      <c r="A178" s="1"/>
      <c r="B178" s="7"/>
      <c r="C178" s="1"/>
      <c r="D178" s="1"/>
      <c r="E178" s="1"/>
      <c r="F178" s="1"/>
      <c r="G178" s="1"/>
      <c r="H178" s="1"/>
      <c r="I178" s="1"/>
      <c r="J178" s="1"/>
      <c r="K178" s="1"/>
      <c r="L178" s="1"/>
      <c r="M178" s="1"/>
      <c r="N178" s="1"/>
      <c r="O178" s="1"/>
      <c r="P178" s="1"/>
      <c r="Q178" s="1"/>
    </row>
    <row r="179" spans="1:17" x14ac:dyDescent="0.25">
      <c r="A179" s="1"/>
      <c r="B179" s="7"/>
    </row>
    <row r="180" spans="1:17" x14ac:dyDescent="0.25">
      <c r="A180" s="1"/>
      <c r="B180" s="7"/>
    </row>
    <row r="181" spans="1:17" x14ac:dyDescent="0.25">
      <c r="A181" s="1"/>
      <c r="B181" s="7"/>
      <c r="C181" s="1"/>
      <c r="D181" s="1"/>
      <c r="E181" s="1"/>
      <c r="F181" s="1"/>
      <c r="G181" s="1"/>
      <c r="H181" s="1"/>
      <c r="I181" s="1"/>
      <c r="J181" s="1"/>
      <c r="K181" s="1"/>
      <c r="L181" s="1"/>
      <c r="M181" s="1"/>
      <c r="N181" s="1"/>
      <c r="O181" s="1"/>
      <c r="P181" s="1"/>
      <c r="Q181" s="1"/>
    </row>
    <row r="182" spans="1:17" x14ac:dyDescent="0.25">
      <c r="A182" s="1"/>
      <c r="B182" s="7"/>
    </row>
    <row r="183" spans="1:17" x14ac:dyDescent="0.25">
      <c r="A183" s="1"/>
      <c r="B183" s="7"/>
    </row>
    <row r="184" spans="1:17" x14ac:dyDescent="0.25">
      <c r="A184" s="1"/>
      <c r="B184" s="7"/>
      <c r="C184" s="1"/>
      <c r="D184" s="1"/>
      <c r="E184" s="1"/>
      <c r="F184" s="1"/>
      <c r="G184" s="1"/>
      <c r="H184" s="1"/>
      <c r="I184" s="1"/>
      <c r="J184" s="1"/>
      <c r="K184" s="1"/>
      <c r="L184" s="1"/>
      <c r="M184" s="1"/>
      <c r="N184" s="1"/>
      <c r="O184" s="1"/>
      <c r="P184" s="1"/>
      <c r="Q184" s="1"/>
    </row>
    <row r="185" spans="1:17" x14ac:dyDescent="0.25">
      <c r="A185" s="1"/>
      <c r="B185" s="7"/>
    </row>
    <row r="186" spans="1:17" x14ac:dyDescent="0.25">
      <c r="A186" s="1"/>
      <c r="B186" s="7"/>
      <c r="C186" s="1"/>
      <c r="D186" s="1"/>
      <c r="E186" s="1"/>
      <c r="F186" s="1"/>
      <c r="G186" s="1"/>
      <c r="H186" s="1"/>
      <c r="I186" s="1"/>
      <c r="J186" s="1"/>
      <c r="K186" s="1"/>
      <c r="L186" s="1"/>
      <c r="M186" s="1"/>
      <c r="N186" s="1"/>
      <c r="O186" s="1"/>
      <c r="P186" s="1"/>
      <c r="Q186" s="1"/>
    </row>
    <row r="187" spans="1:17" x14ac:dyDescent="0.25">
      <c r="A187" s="1"/>
      <c r="B187" s="7"/>
      <c r="C187" s="1"/>
      <c r="D187" s="1"/>
      <c r="E187" s="1"/>
      <c r="F187" s="1"/>
      <c r="G187" s="1"/>
      <c r="H187" s="1"/>
      <c r="I187" s="1"/>
      <c r="J187" s="1"/>
      <c r="K187" s="1"/>
      <c r="L187" s="1"/>
      <c r="M187" s="1"/>
      <c r="N187" s="1"/>
      <c r="O187" s="1"/>
      <c r="P187" s="1"/>
      <c r="Q187" s="1"/>
    </row>
    <row r="188" spans="1:17" x14ac:dyDescent="0.25">
      <c r="A188" s="1"/>
      <c r="B188" s="7"/>
    </row>
    <row r="189" spans="1:17" x14ac:dyDescent="0.25">
      <c r="A189" s="1"/>
      <c r="B189" s="7"/>
      <c r="C189" s="1"/>
      <c r="D189" s="1"/>
      <c r="E189" s="1"/>
      <c r="F189" s="1"/>
      <c r="G189" s="1"/>
      <c r="H189" s="1"/>
      <c r="I189" s="1"/>
      <c r="J189" s="1"/>
      <c r="K189" s="1"/>
      <c r="L189" s="1"/>
      <c r="M189" s="1"/>
      <c r="N189" s="1"/>
      <c r="O189" s="1"/>
      <c r="P189" s="1"/>
      <c r="Q189" s="1"/>
    </row>
    <row r="190" spans="1:17" x14ac:dyDescent="0.25">
      <c r="A190" s="1"/>
      <c r="B190" s="7"/>
    </row>
    <row r="191" spans="1:17" x14ac:dyDescent="0.25">
      <c r="A191" s="1"/>
      <c r="B191" s="7"/>
    </row>
    <row r="192" spans="1:17" x14ac:dyDescent="0.25">
      <c r="A192" s="1"/>
      <c r="B192" s="7"/>
    </row>
    <row r="193" spans="1:2" x14ac:dyDescent="0.25">
      <c r="A193" s="1"/>
      <c r="B193" s="7"/>
    </row>
    <row r="194" spans="1:2" s="2" customFormat="1" x14ac:dyDescent="0.25">
      <c r="A194" s="1"/>
      <c r="B194" s="7"/>
    </row>
    <row r="195" spans="1:2" s="2" customFormat="1" x14ac:dyDescent="0.25">
      <c r="A195" s="1"/>
      <c r="B195" s="7"/>
    </row>
    <row r="196" spans="1:2" s="2" customFormat="1" x14ac:dyDescent="0.25">
      <c r="A196" s="1"/>
      <c r="B196" s="7"/>
    </row>
    <row r="197" spans="1:2" s="2" customFormat="1" x14ac:dyDescent="0.25">
      <c r="A197" s="1"/>
      <c r="B197" s="7"/>
    </row>
    <row r="198" spans="1:2" s="2" customFormat="1" x14ac:dyDescent="0.25">
      <c r="A198" s="1"/>
      <c r="B198" s="7"/>
    </row>
    <row r="199" spans="1:2" s="2" customFormat="1" x14ac:dyDescent="0.25">
      <c r="A199" s="1"/>
      <c r="B199" s="7"/>
    </row>
    <row r="200" spans="1:2" s="2" customFormat="1" x14ac:dyDescent="0.25">
      <c r="A200" s="1"/>
      <c r="B200" s="7"/>
    </row>
    <row r="201" spans="1:2" s="2" customFormat="1" x14ac:dyDescent="0.25">
      <c r="A201" s="1"/>
      <c r="B201" s="7"/>
    </row>
    <row r="202" spans="1:2" s="2" customFormat="1" x14ac:dyDescent="0.25">
      <c r="A202" s="1"/>
      <c r="B202" s="7"/>
    </row>
    <row r="203" spans="1:2" s="2" customFormat="1" x14ac:dyDescent="0.25">
      <c r="A203" s="1"/>
      <c r="B203" s="7"/>
    </row>
    <row r="204" spans="1:2" s="2" customFormat="1" x14ac:dyDescent="0.25">
      <c r="A204" s="1"/>
      <c r="B204" s="7"/>
    </row>
    <row r="205" spans="1:2" s="2" customFormat="1" x14ac:dyDescent="0.25">
      <c r="A205" s="1"/>
      <c r="B205" s="7"/>
    </row>
    <row r="206" spans="1:2" s="2" customFormat="1" x14ac:dyDescent="0.25">
      <c r="A206" s="1"/>
      <c r="B206" s="7"/>
    </row>
    <row r="207" spans="1:2" s="2" customFormat="1" x14ac:dyDescent="0.25">
      <c r="A207" s="1"/>
      <c r="B207" s="7"/>
    </row>
    <row r="208" spans="1:2" s="2" customFormat="1" x14ac:dyDescent="0.25">
      <c r="A208" s="1"/>
      <c r="B208" s="7"/>
    </row>
    <row r="209" spans="1:2" s="2" customFormat="1" x14ac:dyDescent="0.25">
      <c r="A209" s="1"/>
      <c r="B209" s="7"/>
    </row>
    <row r="210" spans="1:2" s="2" customFormat="1" x14ac:dyDescent="0.25">
      <c r="A210" s="1"/>
      <c r="B210" s="7"/>
    </row>
    <row r="211" spans="1:2" s="2" customFormat="1" x14ac:dyDescent="0.25">
      <c r="A211" s="1"/>
      <c r="B211" s="7"/>
    </row>
    <row r="212" spans="1:2" s="2" customFormat="1" x14ac:dyDescent="0.25">
      <c r="A212" s="1"/>
      <c r="B212" s="7"/>
    </row>
    <row r="213" spans="1:2" s="2" customFormat="1" x14ac:dyDescent="0.25">
      <c r="A213" s="1"/>
      <c r="B213" s="7"/>
    </row>
    <row r="214" spans="1:2" s="2" customFormat="1" x14ac:dyDescent="0.25">
      <c r="A214" s="1"/>
      <c r="B214" s="7"/>
    </row>
    <row r="215" spans="1:2" s="2" customFormat="1" x14ac:dyDescent="0.25">
      <c r="A215" s="1"/>
      <c r="B215" s="7"/>
    </row>
    <row r="216" spans="1:2" s="2" customFormat="1" x14ac:dyDescent="0.25">
      <c r="A216" s="1"/>
      <c r="B216" s="7"/>
    </row>
    <row r="217" spans="1:2" s="2" customFormat="1" x14ac:dyDescent="0.25">
      <c r="A217" s="1"/>
      <c r="B217" s="7"/>
    </row>
    <row r="218" spans="1:2" s="2" customFormat="1" x14ac:dyDescent="0.25">
      <c r="A218" s="1"/>
      <c r="B218" s="7"/>
    </row>
    <row r="219" spans="1:2" s="2" customFormat="1" x14ac:dyDescent="0.25">
      <c r="A219" s="1"/>
      <c r="B219" s="7"/>
    </row>
    <row r="220" spans="1:2" s="2" customFormat="1" x14ac:dyDescent="0.25">
      <c r="A220" s="1"/>
      <c r="B220" s="7"/>
    </row>
    <row r="221" spans="1:2" s="2" customFormat="1" x14ac:dyDescent="0.25">
      <c r="A221" s="1"/>
      <c r="B221" s="7"/>
    </row>
    <row r="222" spans="1:2" s="2" customFormat="1" x14ac:dyDescent="0.25">
      <c r="A222" s="1"/>
      <c r="B222" s="7"/>
    </row>
    <row r="223" spans="1:2" s="2" customFormat="1" x14ac:dyDescent="0.25">
      <c r="A223" s="1"/>
      <c r="B223" s="7"/>
    </row>
    <row r="224" spans="1:2" s="2" customFormat="1" x14ac:dyDescent="0.25">
      <c r="A224" s="1"/>
      <c r="B224" s="7"/>
    </row>
    <row r="225" spans="1:2" s="2" customFormat="1" x14ac:dyDescent="0.25">
      <c r="A225" s="1"/>
      <c r="B225" s="7"/>
    </row>
    <row r="226" spans="1:2" s="2" customFormat="1" x14ac:dyDescent="0.25">
      <c r="A226" s="1"/>
      <c r="B226" s="7"/>
    </row>
    <row r="227" spans="1:2" s="2" customFormat="1" x14ac:dyDescent="0.25">
      <c r="A227" s="1"/>
      <c r="B227" s="7"/>
    </row>
    <row r="228" spans="1:2" s="2" customFormat="1" x14ac:dyDescent="0.25">
      <c r="A228" s="1"/>
      <c r="B228" s="7"/>
    </row>
    <row r="229" spans="1:2" s="2" customFormat="1" x14ac:dyDescent="0.25">
      <c r="A229" s="1"/>
      <c r="B229" s="7"/>
    </row>
    <row r="230" spans="1:2" s="2" customFormat="1" x14ac:dyDescent="0.25">
      <c r="A230" s="1"/>
      <c r="B230" s="7"/>
    </row>
    <row r="231" spans="1:2" s="2" customFormat="1" x14ac:dyDescent="0.25">
      <c r="A231" s="1"/>
      <c r="B231" s="7"/>
    </row>
    <row r="232" spans="1:2" s="2" customFormat="1" x14ac:dyDescent="0.25">
      <c r="A232" s="1"/>
      <c r="B232" s="7"/>
    </row>
    <row r="233" spans="1:2" s="2" customFormat="1" x14ac:dyDescent="0.25">
      <c r="A233" s="1"/>
      <c r="B233" s="7"/>
    </row>
    <row r="234" spans="1:2" s="2" customFormat="1" x14ac:dyDescent="0.25">
      <c r="A234" s="1"/>
      <c r="B234" s="7"/>
    </row>
    <row r="235" spans="1:2" s="2" customFormat="1" x14ac:dyDescent="0.25">
      <c r="A235" s="1"/>
      <c r="B235" s="7"/>
    </row>
    <row r="236" spans="1:2" s="2" customFormat="1" x14ac:dyDescent="0.25">
      <c r="A236" s="1"/>
      <c r="B236" s="7"/>
    </row>
    <row r="237" spans="1:2" s="2" customFormat="1" x14ac:dyDescent="0.25">
      <c r="A237" s="1"/>
      <c r="B237" s="7"/>
    </row>
    <row r="238" spans="1:2" s="2" customFormat="1" x14ac:dyDescent="0.25">
      <c r="A238" s="1"/>
      <c r="B238" s="7"/>
    </row>
    <row r="239" spans="1:2" s="2" customFormat="1" x14ac:dyDescent="0.25">
      <c r="A239" s="1"/>
      <c r="B239" s="7"/>
    </row>
    <row r="240" spans="1:2" s="2" customFormat="1" x14ac:dyDescent="0.25">
      <c r="A240" s="1"/>
      <c r="B240" s="7"/>
    </row>
    <row r="241" spans="1:17" s="2" customFormat="1" x14ac:dyDescent="0.25">
      <c r="A241" s="1"/>
      <c r="B241" s="7"/>
    </row>
    <row r="242" spans="1:17" s="2" customFormat="1" x14ac:dyDescent="0.25">
      <c r="A242" s="1"/>
      <c r="B242" s="7"/>
    </row>
    <row r="243" spans="1:17" s="2" customFormat="1" x14ac:dyDescent="0.25">
      <c r="A243" s="1"/>
      <c r="B243" s="7"/>
    </row>
    <row r="244" spans="1:17" s="2" customFormat="1" x14ac:dyDescent="0.25">
      <c r="A244" s="1"/>
      <c r="B244" s="7"/>
    </row>
    <row r="245" spans="1:17" x14ac:dyDescent="0.25">
      <c r="A245" s="1"/>
      <c r="B245" s="7"/>
    </row>
    <row r="246" spans="1:17" x14ac:dyDescent="0.25">
      <c r="A246" s="1"/>
      <c r="B246" s="7"/>
    </row>
    <row r="247" spans="1:17" x14ac:dyDescent="0.25">
      <c r="A247" s="1"/>
      <c r="B247" s="7"/>
    </row>
    <row r="248" spans="1:17" x14ac:dyDescent="0.25">
      <c r="A248" s="1"/>
      <c r="B248" s="7"/>
      <c r="C248" s="1"/>
      <c r="D248" s="1"/>
      <c r="E248" s="1"/>
      <c r="F248" s="1"/>
      <c r="G248" s="1"/>
      <c r="H248" s="1"/>
      <c r="I248" s="1"/>
      <c r="J248" s="1"/>
      <c r="K248" s="1"/>
      <c r="L248" s="1"/>
      <c r="M248" s="1"/>
      <c r="N248" s="1"/>
      <c r="O248" s="1"/>
      <c r="P248" s="1"/>
      <c r="Q248" s="1"/>
    </row>
    <row r="249" spans="1:17" x14ac:dyDescent="0.25">
      <c r="A249" s="1"/>
      <c r="B249" s="7"/>
      <c r="C249" s="1"/>
      <c r="D249" s="1"/>
      <c r="E249" s="1"/>
      <c r="F249" s="1"/>
      <c r="G249" s="1"/>
      <c r="H249" s="1"/>
      <c r="I249" s="1"/>
      <c r="J249" s="1"/>
      <c r="K249" s="1"/>
      <c r="L249" s="1"/>
      <c r="M249" s="1"/>
      <c r="N249" s="1"/>
      <c r="O249" s="1"/>
      <c r="P249" s="1"/>
      <c r="Q249" s="1"/>
    </row>
    <row r="250" spans="1:17" x14ac:dyDescent="0.25">
      <c r="A250" s="1"/>
      <c r="B250" s="7"/>
    </row>
    <row r="251" spans="1:17" x14ac:dyDescent="0.25">
      <c r="A251" s="1"/>
      <c r="B251" s="7"/>
    </row>
    <row r="252" spans="1:17" x14ac:dyDescent="0.25">
      <c r="A252" s="1"/>
      <c r="B252" s="7"/>
      <c r="C252" s="1"/>
      <c r="D252" s="1"/>
      <c r="E252" s="1"/>
      <c r="F252" s="1"/>
      <c r="G252" s="1"/>
      <c r="H252" s="1"/>
      <c r="I252" s="1"/>
      <c r="J252" s="1"/>
      <c r="K252" s="1"/>
      <c r="L252" s="1"/>
      <c r="M252" s="1"/>
      <c r="N252" s="1"/>
      <c r="O252" s="1"/>
      <c r="P252" s="1"/>
      <c r="Q252" s="1"/>
    </row>
    <row r="253" spans="1:17" x14ac:dyDescent="0.25">
      <c r="A253" s="1"/>
      <c r="B253" s="7"/>
      <c r="C253" s="1"/>
      <c r="D253" s="1"/>
      <c r="E253" s="1"/>
      <c r="F253" s="1"/>
      <c r="G253" s="1"/>
      <c r="H253" s="1"/>
      <c r="I253" s="1"/>
      <c r="J253" s="1"/>
      <c r="K253" s="1"/>
      <c r="L253" s="1"/>
      <c r="M253" s="1"/>
      <c r="N253" s="1"/>
      <c r="O253" s="1"/>
      <c r="P253" s="1"/>
      <c r="Q253" s="1"/>
    </row>
    <row r="254" spans="1:17" x14ac:dyDescent="0.25">
      <c r="A254" s="1"/>
      <c r="B254" s="7"/>
    </row>
    <row r="255" spans="1:17" x14ac:dyDescent="0.25">
      <c r="A255" s="1"/>
      <c r="B255" s="7"/>
    </row>
    <row r="256" spans="1:17" x14ac:dyDescent="0.25">
      <c r="A256" s="1"/>
      <c r="B256" s="7"/>
    </row>
    <row r="257" spans="1:17" x14ac:dyDescent="0.25">
      <c r="A257" s="1"/>
      <c r="B257" s="7"/>
      <c r="C257" s="1"/>
      <c r="D257" s="1"/>
      <c r="E257" s="1"/>
      <c r="F257" s="1"/>
      <c r="G257" s="1"/>
      <c r="H257" s="1"/>
      <c r="I257" s="1"/>
      <c r="J257" s="1"/>
      <c r="K257" s="1"/>
      <c r="L257" s="1"/>
      <c r="M257" s="1"/>
      <c r="N257" s="1"/>
      <c r="O257" s="1"/>
      <c r="P257" s="1"/>
      <c r="Q257" s="1"/>
    </row>
    <row r="258" spans="1:17" x14ac:dyDescent="0.25">
      <c r="A258" s="1"/>
      <c r="B258" s="7"/>
    </row>
    <row r="259" spans="1:17" x14ac:dyDescent="0.25">
      <c r="A259" s="1"/>
      <c r="B259" s="7"/>
      <c r="C259" s="1"/>
      <c r="D259" s="1"/>
      <c r="E259" s="1"/>
      <c r="F259" s="1"/>
      <c r="G259" s="1"/>
      <c r="H259" s="1"/>
      <c r="I259" s="1"/>
      <c r="J259" s="1"/>
      <c r="K259" s="1"/>
      <c r="L259" s="1"/>
      <c r="M259" s="1"/>
      <c r="N259" s="1"/>
      <c r="O259" s="1"/>
      <c r="P259" s="1"/>
      <c r="Q259" s="1"/>
    </row>
    <row r="260" spans="1:17" x14ac:dyDescent="0.25">
      <c r="A260" s="1"/>
      <c r="B260" s="7"/>
    </row>
    <row r="261" spans="1:17" x14ac:dyDescent="0.25">
      <c r="A261" s="1"/>
      <c r="B261" s="7"/>
      <c r="C261" s="1"/>
      <c r="D261" s="1"/>
      <c r="E261" s="1"/>
      <c r="F261" s="1"/>
      <c r="G261" s="1"/>
      <c r="H261" s="1"/>
      <c r="I261" s="1"/>
      <c r="J261" s="1"/>
      <c r="K261" s="1"/>
      <c r="L261" s="1"/>
      <c r="M261" s="1"/>
      <c r="N261" s="1"/>
      <c r="O261" s="1"/>
      <c r="P261" s="1"/>
      <c r="Q261" s="1"/>
    </row>
    <row r="262" spans="1:17" x14ac:dyDescent="0.25">
      <c r="A262" s="1"/>
      <c r="B262" s="7"/>
      <c r="C262" s="1"/>
      <c r="D262" s="1"/>
      <c r="E262" s="1"/>
      <c r="F262" s="1"/>
      <c r="G262" s="1"/>
      <c r="H262" s="1"/>
      <c r="I262" s="1"/>
      <c r="J262" s="1"/>
      <c r="K262" s="1"/>
      <c r="L262" s="1"/>
      <c r="M262" s="1"/>
      <c r="N262" s="1"/>
      <c r="O262" s="1"/>
      <c r="P262" s="1"/>
      <c r="Q262" s="1"/>
    </row>
    <row r="263" spans="1:17" x14ac:dyDescent="0.25">
      <c r="A263" s="1"/>
      <c r="B263" s="7"/>
      <c r="C263" s="1"/>
      <c r="D263" s="1"/>
      <c r="E263" s="1"/>
      <c r="F263" s="1"/>
      <c r="G263" s="1"/>
      <c r="H263" s="1"/>
      <c r="I263" s="1"/>
      <c r="J263" s="1"/>
      <c r="K263" s="1"/>
      <c r="L263" s="1"/>
      <c r="M263" s="1"/>
      <c r="N263" s="1"/>
      <c r="O263" s="1"/>
      <c r="P263" s="1"/>
      <c r="Q263" s="1"/>
    </row>
    <row r="264" spans="1:17" x14ac:dyDescent="0.25">
      <c r="A264" s="1"/>
      <c r="B264" s="7"/>
    </row>
    <row r="265" spans="1:17" x14ac:dyDescent="0.25">
      <c r="A265" s="1"/>
      <c r="B265" s="7"/>
      <c r="C265" s="1"/>
      <c r="D265" s="1"/>
      <c r="E265" s="1"/>
      <c r="F265" s="1"/>
      <c r="G265" s="1"/>
      <c r="H265" s="1"/>
      <c r="I265" s="1"/>
      <c r="J265" s="1"/>
      <c r="K265" s="1"/>
      <c r="L265" s="1"/>
      <c r="M265" s="1"/>
      <c r="N265" s="1"/>
      <c r="O265" s="1"/>
      <c r="P265" s="1"/>
      <c r="Q265" s="1"/>
    </row>
    <row r="266" spans="1:17" x14ac:dyDescent="0.25">
      <c r="A266" s="1"/>
      <c r="B266" s="7"/>
    </row>
    <row r="267" spans="1:17" x14ac:dyDescent="0.25">
      <c r="A267" s="1"/>
      <c r="B267" s="7"/>
      <c r="C267" s="1"/>
      <c r="D267" s="1"/>
      <c r="E267" s="1"/>
      <c r="F267" s="1"/>
      <c r="G267" s="1"/>
      <c r="H267" s="1"/>
      <c r="I267" s="1"/>
      <c r="J267" s="1"/>
      <c r="K267" s="1"/>
      <c r="L267" s="1"/>
      <c r="M267" s="1"/>
      <c r="N267" s="1"/>
      <c r="O267" s="1"/>
      <c r="P267" s="1"/>
      <c r="Q267" s="1"/>
    </row>
    <row r="268" spans="1:17" x14ac:dyDescent="0.25">
      <c r="A268" s="1"/>
      <c r="B268" s="7"/>
    </row>
    <row r="269" spans="1:17" x14ac:dyDescent="0.25">
      <c r="A269" s="1"/>
      <c r="B269" s="7"/>
      <c r="C269" s="1"/>
      <c r="D269" s="1"/>
      <c r="E269" s="1"/>
      <c r="F269" s="1"/>
      <c r="G269" s="1"/>
      <c r="H269" s="1"/>
      <c r="I269" s="1"/>
      <c r="J269" s="1"/>
      <c r="K269" s="1"/>
      <c r="L269" s="1"/>
      <c r="M269" s="1"/>
      <c r="N269" s="1"/>
      <c r="O269" s="1"/>
      <c r="P269" s="1"/>
      <c r="Q269" s="1"/>
    </row>
    <row r="270" spans="1:17" x14ac:dyDescent="0.25">
      <c r="A270" s="1"/>
      <c r="B270" s="7"/>
    </row>
    <row r="271" spans="1:17" x14ac:dyDescent="0.25">
      <c r="A271" s="1"/>
      <c r="B271" s="7"/>
      <c r="C271" s="1"/>
      <c r="D271" s="1"/>
      <c r="E271" s="1"/>
      <c r="F271" s="1"/>
      <c r="G271" s="1"/>
      <c r="H271" s="1"/>
      <c r="I271" s="1"/>
      <c r="J271" s="1"/>
      <c r="K271" s="1"/>
      <c r="L271" s="1"/>
      <c r="M271" s="1"/>
      <c r="N271" s="1"/>
      <c r="O271" s="1"/>
      <c r="P271" s="1"/>
      <c r="Q271" s="1"/>
    </row>
    <row r="272" spans="1:17" x14ac:dyDescent="0.25">
      <c r="A272" s="1"/>
      <c r="B272" s="7"/>
    </row>
    <row r="273" spans="1:17" x14ac:dyDescent="0.25">
      <c r="A273" s="1"/>
      <c r="B273" s="7"/>
      <c r="C273" s="1"/>
      <c r="D273" s="1"/>
      <c r="E273" s="1"/>
      <c r="F273" s="1"/>
      <c r="G273" s="1"/>
      <c r="H273" s="1"/>
      <c r="I273" s="1"/>
      <c r="J273" s="1"/>
      <c r="K273" s="1"/>
      <c r="L273" s="1"/>
      <c r="M273" s="1"/>
      <c r="N273" s="1"/>
      <c r="O273" s="1"/>
      <c r="P273" s="1"/>
      <c r="Q273" s="1"/>
    </row>
    <row r="274" spans="1:17" x14ac:dyDescent="0.25">
      <c r="A274" s="1"/>
      <c r="B274" s="7"/>
      <c r="C274" s="1"/>
      <c r="D274" s="1"/>
      <c r="E274" s="1"/>
      <c r="F274" s="1"/>
      <c r="G274" s="1"/>
      <c r="H274" s="1"/>
      <c r="I274" s="1"/>
      <c r="J274" s="1"/>
      <c r="K274" s="1"/>
      <c r="L274" s="1"/>
      <c r="M274" s="1"/>
      <c r="N274" s="1"/>
      <c r="O274" s="1"/>
      <c r="P274" s="1"/>
      <c r="Q274" s="1"/>
    </row>
    <row r="275" spans="1:17" x14ac:dyDescent="0.25">
      <c r="A275" s="1"/>
      <c r="B275" s="7"/>
      <c r="C275" s="1"/>
      <c r="D275" s="1"/>
      <c r="E275" s="1"/>
      <c r="F275" s="1"/>
      <c r="G275" s="1"/>
      <c r="H275" s="1"/>
      <c r="I275" s="1"/>
      <c r="J275" s="1"/>
      <c r="K275" s="1"/>
      <c r="L275" s="1"/>
      <c r="M275" s="1"/>
      <c r="N275" s="1"/>
      <c r="O275" s="1"/>
      <c r="P275" s="1"/>
      <c r="Q275" s="1"/>
    </row>
    <row r="276" spans="1:17" x14ac:dyDescent="0.25">
      <c r="A276" s="1"/>
      <c r="B276" s="7"/>
    </row>
    <row r="277" spans="1:17" x14ac:dyDescent="0.25">
      <c r="A277" s="1"/>
      <c r="B277" s="7"/>
    </row>
    <row r="278" spans="1:17" x14ac:dyDescent="0.25">
      <c r="A278" s="1"/>
      <c r="B278" s="7"/>
    </row>
    <row r="279" spans="1:17" x14ac:dyDescent="0.25">
      <c r="A279" s="1"/>
      <c r="B279" s="7"/>
      <c r="C279" s="1"/>
      <c r="D279" s="1"/>
      <c r="E279" s="1"/>
      <c r="F279" s="1"/>
      <c r="G279" s="1"/>
      <c r="H279" s="1"/>
      <c r="I279" s="1"/>
      <c r="J279" s="1"/>
      <c r="K279" s="1"/>
      <c r="L279" s="1"/>
      <c r="M279" s="1"/>
      <c r="N279" s="1"/>
      <c r="O279" s="1"/>
      <c r="P279" s="1"/>
      <c r="Q279" s="1"/>
    </row>
    <row r="280" spans="1:17" x14ac:dyDescent="0.25">
      <c r="A280" s="1"/>
      <c r="B280" s="7"/>
      <c r="C280" s="1"/>
      <c r="D280" s="1"/>
      <c r="E280" s="1"/>
      <c r="F280" s="1"/>
      <c r="G280" s="1"/>
      <c r="H280" s="1"/>
      <c r="I280" s="1"/>
      <c r="J280" s="1"/>
      <c r="K280" s="1"/>
      <c r="L280" s="1"/>
      <c r="M280" s="1"/>
      <c r="N280" s="1"/>
      <c r="O280" s="1"/>
      <c r="P280" s="1"/>
      <c r="Q280" s="1"/>
    </row>
    <row r="281" spans="1:17" x14ac:dyDescent="0.25">
      <c r="A281" s="1"/>
      <c r="B281" s="7"/>
      <c r="C281" s="1"/>
      <c r="D281" s="1"/>
      <c r="E281" s="1"/>
      <c r="F281" s="1"/>
      <c r="G281" s="1"/>
      <c r="H281" s="1"/>
      <c r="I281" s="1"/>
      <c r="J281" s="1"/>
      <c r="K281" s="1"/>
      <c r="L281" s="1"/>
      <c r="M281" s="1"/>
      <c r="N281" s="1"/>
      <c r="O281" s="1"/>
      <c r="P281" s="1"/>
      <c r="Q281" s="1"/>
    </row>
    <row r="282" spans="1:17" x14ac:dyDescent="0.25">
      <c r="A282" s="1"/>
      <c r="B282" s="7"/>
      <c r="C282" s="1"/>
      <c r="D282" s="1"/>
      <c r="E282" s="1"/>
      <c r="F282" s="1"/>
      <c r="G282" s="1"/>
      <c r="H282" s="1"/>
      <c r="I282" s="1"/>
      <c r="J282" s="1"/>
      <c r="K282" s="1"/>
      <c r="L282" s="1"/>
      <c r="M282" s="1"/>
      <c r="N282" s="1"/>
      <c r="O282" s="1"/>
      <c r="P282" s="1"/>
      <c r="Q282" s="1"/>
    </row>
    <row r="283" spans="1:17" x14ac:dyDescent="0.25">
      <c r="A283" s="1"/>
      <c r="B283" s="7"/>
    </row>
    <row r="284" spans="1:17" x14ac:dyDescent="0.25">
      <c r="A284" s="1"/>
      <c r="B284" s="7"/>
    </row>
    <row r="285" spans="1:17" x14ac:dyDescent="0.25">
      <c r="A285" s="1"/>
      <c r="B285" s="7"/>
    </row>
    <row r="286" spans="1:17" x14ac:dyDescent="0.25">
      <c r="A286" s="1"/>
      <c r="B286" s="7"/>
    </row>
    <row r="287" spans="1:17" x14ac:dyDescent="0.25">
      <c r="A287" s="1"/>
      <c r="B287" s="7"/>
    </row>
    <row r="288" spans="1:17" x14ac:dyDescent="0.25">
      <c r="A288" s="1"/>
      <c r="B288" s="7"/>
      <c r="C288" s="1"/>
      <c r="D288" s="1"/>
      <c r="E288" s="1"/>
      <c r="F288" s="1"/>
      <c r="G288" s="1"/>
      <c r="H288" s="1"/>
      <c r="I288" s="1"/>
      <c r="J288" s="1"/>
      <c r="K288" s="1"/>
      <c r="L288" s="1"/>
      <c r="M288" s="1"/>
      <c r="N288" s="1"/>
      <c r="O288" s="1"/>
      <c r="P288" s="1"/>
      <c r="Q288" s="1"/>
    </row>
    <row r="289" spans="1:17" x14ac:dyDescent="0.25">
      <c r="A289" s="1"/>
      <c r="B289" s="7"/>
    </row>
    <row r="290" spans="1:17" x14ac:dyDescent="0.25">
      <c r="A290" s="1"/>
      <c r="B290" s="7"/>
      <c r="C290" s="1"/>
      <c r="D290" s="1"/>
      <c r="E290" s="1"/>
      <c r="F290" s="1"/>
      <c r="G290" s="1"/>
      <c r="H290" s="1"/>
      <c r="I290" s="1"/>
      <c r="J290" s="1"/>
      <c r="K290" s="1"/>
      <c r="L290" s="1"/>
      <c r="M290" s="1"/>
      <c r="N290" s="1"/>
      <c r="O290" s="1"/>
      <c r="P290" s="1"/>
      <c r="Q290" s="1"/>
    </row>
    <row r="291" spans="1:17" x14ac:dyDescent="0.25">
      <c r="A291" s="1"/>
      <c r="B291" s="7"/>
      <c r="C291" s="1"/>
      <c r="D291" s="1"/>
      <c r="E291" s="1"/>
      <c r="F291" s="1"/>
      <c r="G291" s="1"/>
      <c r="H291" s="1"/>
      <c r="I291" s="1"/>
      <c r="J291" s="1"/>
      <c r="K291" s="1"/>
      <c r="L291" s="1"/>
      <c r="M291" s="1"/>
      <c r="N291" s="1"/>
      <c r="O291" s="1"/>
      <c r="P291" s="1"/>
      <c r="Q291" s="1"/>
    </row>
    <row r="292" spans="1:17" x14ac:dyDescent="0.25">
      <c r="A292" s="1"/>
      <c r="B292" s="7"/>
      <c r="C292" s="1"/>
      <c r="D292" s="1"/>
      <c r="E292" s="1"/>
      <c r="F292" s="1"/>
      <c r="G292" s="1"/>
      <c r="H292" s="1"/>
      <c r="I292" s="1"/>
      <c r="J292" s="1"/>
      <c r="K292" s="1"/>
      <c r="L292" s="1"/>
      <c r="M292" s="1"/>
      <c r="N292" s="1"/>
      <c r="O292" s="1"/>
      <c r="P292" s="1"/>
      <c r="Q292" s="1"/>
    </row>
    <row r="293" spans="1:17" x14ac:dyDescent="0.25">
      <c r="A293" s="1"/>
      <c r="B293" s="7"/>
      <c r="C293" s="1"/>
      <c r="D293" s="1"/>
      <c r="E293" s="1"/>
      <c r="F293" s="1"/>
      <c r="G293" s="1"/>
      <c r="H293" s="1"/>
      <c r="I293" s="1"/>
      <c r="J293" s="1"/>
      <c r="K293" s="1"/>
      <c r="L293" s="1"/>
      <c r="M293" s="1"/>
      <c r="N293" s="1"/>
      <c r="O293" s="1"/>
      <c r="P293" s="1"/>
      <c r="Q293" s="1"/>
    </row>
    <row r="294" spans="1:17" x14ac:dyDescent="0.25">
      <c r="A294" s="1"/>
      <c r="B294" s="7"/>
      <c r="C294" s="1"/>
      <c r="D294" s="1"/>
      <c r="E294" s="1"/>
      <c r="F294" s="1"/>
      <c r="G294" s="1"/>
      <c r="H294" s="1"/>
      <c r="I294" s="1"/>
      <c r="J294" s="1"/>
      <c r="K294" s="1"/>
      <c r="L294" s="1"/>
      <c r="M294" s="1"/>
      <c r="N294" s="1"/>
      <c r="O294" s="1"/>
      <c r="P294" s="1"/>
      <c r="Q294" s="1"/>
    </row>
    <row r="295" spans="1:17" x14ac:dyDescent="0.25">
      <c r="A295" s="1"/>
      <c r="B295" s="7"/>
    </row>
    <row r="296" spans="1:17" x14ac:dyDescent="0.25">
      <c r="A296" s="1"/>
      <c r="B296" s="7"/>
      <c r="C296" s="1"/>
      <c r="D296" s="1"/>
      <c r="E296" s="1"/>
      <c r="F296" s="1"/>
      <c r="G296" s="1"/>
      <c r="H296" s="1"/>
      <c r="I296" s="1"/>
      <c r="J296" s="1"/>
      <c r="K296" s="1"/>
      <c r="L296" s="1"/>
      <c r="M296" s="1"/>
      <c r="N296" s="1"/>
      <c r="O296" s="1"/>
      <c r="P296" s="1"/>
      <c r="Q296" s="1"/>
    </row>
    <row r="297" spans="1:17" x14ac:dyDescent="0.25">
      <c r="A297" s="1"/>
      <c r="B297" s="7"/>
      <c r="C297" s="1"/>
      <c r="D297" s="1"/>
      <c r="E297" s="1"/>
      <c r="F297" s="1"/>
      <c r="G297" s="1"/>
      <c r="H297" s="1"/>
      <c r="I297" s="1"/>
      <c r="J297" s="1"/>
      <c r="K297" s="1"/>
      <c r="L297" s="1"/>
      <c r="M297" s="1"/>
      <c r="N297" s="1"/>
      <c r="O297" s="1"/>
      <c r="P297" s="1"/>
      <c r="Q297" s="1"/>
    </row>
    <row r="298" spans="1:17" x14ac:dyDescent="0.25">
      <c r="A298" s="1"/>
      <c r="B298" s="7"/>
      <c r="C298" s="1"/>
      <c r="D298" s="1"/>
      <c r="E298" s="1"/>
      <c r="F298" s="1"/>
      <c r="G298" s="1"/>
      <c r="H298" s="1"/>
      <c r="I298" s="1"/>
      <c r="J298" s="1"/>
      <c r="K298" s="1"/>
      <c r="L298" s="1"/>
      <c r="M298" s="1"/>
      <c r="N298" s="1"/>
      <c r="O298" s="1"/>
      <c r="P298" s="1"/>
      <c r="Q298" s="1"/>
    </row>
    <row r="299" spans="1:17" x14ac:dyDescent="0.25">
      <c r="A299" s="1"/>
      <c r="B299" s="7"/>
      <c r="C299" s="1"/>
      <c r="D299" s="1"/>
      <c r="E299" s="1"/>
      <c r="F299" s="1"/>
      <c r="G299" s="1"/>
      <c r="H299" s="1"/>
      <c r="I299" s="1"/>
      <c r="J299" s="1"/>
      <c r="K299" s="1"/>
      <c r="L299" s="1"/>
      <c r="M299" s="1"/>
      <c r="N299" s="1"/>
      <c r="O299" s="1"/>
      <c r="P299" s="1"/>
      <c r="Q299" s="1"/>
    </row>
    <row r="300" spans="1:17" x14ac:dyDescent="0.25">
      <c r="A300" s="1"/>
      <c r="B300" s="7"/>
    </row>
    <row r="301" spans="1:17" x14ac:dyDescent="0.25">
      <c r="A301" s="1"/>
      <c r="B301" s="7"/>
    </row>
    <row r="302" spans="1:17" x14ac:dyDescent="0.25">
      <c r="A302" s="1"/>
      <c r="B302" s="7"/>
    </row>
    <row r="303" spans="1:17" x14ac:dyDescent="0.25">
      <c r="A303" s="1"/>
      <c r="B303" s="7"/>
      <c r="C303" s="1"/>
      <c r="D303" s="1"/>
      <c r="E303" s="1"/>
      <c r="F303" s="1"/>
      <c r="G303" s="1"/>
      <c r="H303" s="1"/>
      <c r="I303" s="1"/>
      <c r="J303" s="1"/>
      <c r="K303" s="1"/>
      <c r="L303" s="1"/>
      <c r="M303" s="1"/>
      <c r="N303" s="1"/>
      <c r="O303" s="1"/>
      <c r="P303" s="1"/>
      <c r="Q303" s="1"/>
    </row>
    <row r="304" spans="1:17" x14ac:dyDescent="0.25">
      <c r="A304" s="1"/>
      <c r="B304" s="7"/>
      <c r="C304" s="1"/>
      <c r="D304" s="1"/>
      <c r="E304" s="1"/>
      <c r="F304" s="1"/>
      <c r="G304" s="1"/>
      <c r="H304" s="1"/>
      <c r="I304" s="1"/>
      <c r="J304" s="1"/>
      <c r="K304" s="1"/>
      <c r="L304" s="1"/>
      <c r="M304" s="1"/>
      <c r="N304" s="1"/>
      <c r="O304" s="1"/>
      <c r="P304" s="1"/>
      <c r="Q304" s="1"/>
    </row>
    <row r="305" spans="1:17" x14ac:dyDescent="0.25">
      <c r="A305" s="1"/>
      <c r="B305" s="7"/>
    </row>
    <row r="306" spans="1:17" x14ac:dyDescent="0.25">
      <c r="A306" s="1"/>
      <c r="B306" s="7"/>
    </row>
    <row r="307" spans="1:17" x14ac:dyDescent="0.25">
      <c r="A307" s="1"/>
      <c r="B307" s="7"/>
      <c r="C307" s="1"/>
      <c r="D307" s="1"/>
      <c r="E307" s="1"/>
      <c r="F307" s="1"/>
      <c r="G307" s="1"/>
      <c r="H307" s="1"/>
      <c r="I307" s="1"/>
      <c r="J307" s="1"/>
      <c r="K307" s="1"/>
      <c r="L307" s="1"/>
      <c r="M307" s="1"/>
      <c r="N307" s="1"/>
      <c r="O307" s="1"/>
      <c r="P307" s="1"/>
      <c r="Q307" s="1"/>
    </row>
    <row r="308" spans="1:17" x14ac:dyDescent="0.25">
      <c r="A308" s="1"/>
      <c r="B308" s="7"/>
      <c r="C308" s="1"/>
      <c r="D308" s="1"/>
      <c r="E308" s="1"/>
      <c r="F308" s="1"/>
      <c r="G308" s="1"/>
      <c r="H308" s="1"/>
      <c r="I308" s="1"/>
      <c r="J308" s="1"/>
      <c r="K308" s="1"/>
      <c r="L308" s="1"/>
      <c r="M308" s="1"/>
      <c r="N308" s="1"/>
      <c r="O308" s="1"/>
      <c r="P308" s="1"/>
      <c r="Q308" s="1"/>
    </row>
    <row r="309" spans="1:17" x14ac:dyDescent="0.25">
      <c r="A309" s="1"/>
      <c r="B309" s="7"/>
    </row>
    <row r="310" spans="1:17" x14ac:dyDescent="0.25">
      <c r="A310" s="1"/>
      <c r="B310" s="7"/>
    </row>
    <row r="311" spans="1:17" x14ac:dyDescent="0.25">
      <c r="A311" s="1"/>
      <c r="B311" s="7"/>
    </row>
    <row r="312" spans="1:17" x14ac:dyDescent="0.25">
      <c r="A312" s="1"/>
      <c r="B312" s="7"/>
    </row>
    <row r="313" spans="1:17" x14ac:dyDescent="0.25">
      <c r="A313" s="1"/>
      <c r="B313" s="7"/>
    </row>
    <row r="314" spans="1:17" x14ac:dyDescent="0.25">
      <c r="A314" s="1"/>
      <c r="B314" s="7"/>
      <c r="C314" s="1"/>
      <c r="D314" s="1"/>
      <c r="E314" s="1"/>
      <c r="F314" s="1"/>
      <c r="G314" s="1"/>
      <c r="H314" s="1"/>
      <c r="I314" s="1"/>
      <c r="J314" s="1"/>
      <c r="K314" s="1"/>
      <c r="L314" s="1"/>
      <c r="M314" s="1"/>
      <c r="N314" s="1"/>
      <c r="O314" s="1"/>
      <c r="P314" s="1"/>
      <c r="Q314" s="1"/>
    </row>
    <row r="315" spans="1:17" x14ac:dyDescent="0.25">
      <c r="A315" s="1"/>
      <c r="B315" s="7"/>
    </row>
    <row r="316" spans="1:17" x14ac:dyDescent="0.25">
      <c r="A316" s="1"/>
      <c r="B316" s="7"/>
      <c r="C316" s="1"/>
      <c r="D316" s="1"/>
      <c r="E316" s="1"/>
      <c r="F316" s="1"/>
      <c r="G316" s="1"/>
      <c r="H316" s="1"/>
      <c r="I316" s="1"/>
      <c r="J316" s="1"/>
      <c r="K316" s="1"/>
      <c r="L316" s="1"/>
      <c r="M316" s="1"/>
      <c r="N316" s="1"/>
      <c r="O316" s="1"/>
      <c r="P316" s="1"/>
      <c r="Q316" s="1"/>
    </row>
    <row r="317" spans="1:17" x14ac:dyDescent="0.25">
      <c r="A317" s="1"/>
      <c r="B317" s="7"/>
      <c r="C317" s="1"/>
      <c r="D317" s="1"/>
      <c r="E317" s="1"/>
      <c r="F317" s="1"/>
      <c r="G317" s="1"/>
      <c r="H317" s="1"/>
      <c r="I317" s="1"/>
      <c r="J317" s="1"/>
      <c r="K317" s="1"/>
      <c r="L317" s="1"/>
      <c r="M317" s="1"/>
      <c r="N317" s="1"/>
      <c r="O317" s="1"/>
      <c r="P317" s="1"/>
      <c r="Q317" s="1"/>
    </row>
    <row r="318" spans="1:17" x14ac:dyDescent="0.25">
      <c r="A318" s="1"/>
      <c r="B318" s="7"/>
      <c r="C318" s="1"/>
      <c r="D318" s="1"/>
      <c r="E318" s="1"/>
      <c r="F318" s="1"/>
      <c r="G318" s="1"/>
      <c r="H318" s="1"/>
      <c r="I318" s="1"/>
      <c r="J318" s="1"/>
      <c r="K318" s="1"/>
      <c r="L318" s="1"/>
      <c r="M318" s="1"/>
      <c r="N318" s="1"/>
      <c r="O318" s="1"/>
      <c r="P318" s="1"/>
      <c r="Q318" s="1"/>
    </row>
    <row r="319" spans="1:17" x14ac:dyDescent="0.25">
      <c r="A319" s="1"/>
      <c r="B319" s="7"/>
      <c r="C319" s="1"/>
      <c r="D319" s="1"/>
      <c r="E319" s="1"/>
      <c r="F319" s="1"/>
      <c r="G319" s="1"/>
      <c r="H319" s="1"/>
      <c r="I319" s="1"/>
      <c r="J319" s="1"/>
      <c r="K319" s="1"/>
      <c r="L319" s="1"/>
      <c r="M319" s="1"/>
      <c r="N319" s="1"/>
      <c r="O319" s="1"/>
      <c r="P319" s="1"/>
      <c r="Q319" s="1"/>
    </row>
    <row r="320" spans="1:17" x14ac:dyDescent="0.25">
      <c r="A320" s="1"/>
      <c r="B320" s="7"/>
      <c r="C320" s="1"/>
      <c r="D320" s="1"/>
      <c r="E320" s="1"/>
      <c r="F320" s="1"/>
      <c r="G320" s="1"/>
      <c r="H320" s="1"/>
      <c r="I320" s="1"/>
      <c r="J320" s="1"/>
      <c r="K320" s="1"/>
      <c r="L320" s="1"/>
      <c r="M320" s="1"/>
      <c r="N320" s="1"/>
      <c r="O320" s="1"/>
      <c r="P320" s="1"/>
      <c r="Q320" s="1"/>
    </row>
    <row r="321" spans="1:17" x14ac:dyDescent="0.25">
      <c r="A321" s="1"/>
      <c r="B321" s="7"/>
      <c r="C321" s="1"/>
      <c r="D321" s="1"/>
      <c r="E321" s="1"/>
      <c r="F321" s="1"/>
      <c r="G321" s="1"/>
      <c r="H321" s="1"/>
      <c r="I321" s="1"/>
      <c r="J321" s="1"/>
      <c r="K321" s="1"/>
      <c r="L321" s="1"/>
      <c r="M321" s="1"/>
      <c r="N321" s="1"/>
      <c r="O321" s="1"/>
      <c r="P321" s="1"/>
      <c r="Q321" s="1"/>
    </row>
    <row r="322" spans="1:17" x14ac:dyDescent="0.25">
      <c r="A322" s="1"/>
      <c r="B322" s="7"/>
      <c r="C322" s="1"/>
      <c r="D322" s="1"/>
      <c r="E322" s="1"/>
      <c r="F322" s="1"/>
      <c r="G322" s="1"/>
      <c r="H322" s="1"/>
      <c r="I322" s="1"/>
      <c r="J322" s="1"/>
      <c r="K322" s="1"/>
      <c r="L322" s="1"/>
      <c r="M322" s="1"/>
      <c r="N322" s="1"/>
      <c r="O322" s="1"/>
      <c r="P322" s="1"/>
      <c r="Q322" s="1"/>
    </row>
    <row r="323" spans="1:17" x14ac:dyDescent="0.25">
      <c r="A323" s="1"/>
      <c r="B323" s="7"/>
      <c r="C323" s="1"/>
      <c r="D323" s="1"/>
      <c r="E323" s="1"/>
      <c r="F323" s="1"/>
      <c r="G323" s="1"/>
      <c r="H323" s="1"/>
      <c r="I323" s="1"/>
      <c r="J323" s="1"/>
      <c r="K323" s="1"/>
      <c r="L323" s="1"/>
      <c r="M323" s="1"/>
      <c r="N323" s="1"/>
      <c r="O323" s="1"/>
      <c r="P323" s="1"/>
      <c r="Q323" s="1"/>
    </row>
    <row r="324" spans="1:17" x14ac:dyDescent="0.25">
      <c r="A324" s="1"/>
      <c r="B324" s="7"/>
      <c r="C324" s="1"/>
      <c r="D324" s="1"/>
      <c r="E324" s="1"/>
      <c r="F324" s="1"/>
      <c r="G324" s="1"/>
      <c r="H324" s="1"/>
      <c r="I324" s="1"/>
      <c r="J324" s="1"/>
      <c r="K324" s="1"/>
      <c r="L324" s="1"/>
      <c r="M324" s="1"/>
      <c r="N324" s="1"/>
      <c r="O324" s="1"/>
      <c r="P324" s="1"/>
      <c r="Q324" s="1"/>
    </row>
    <row r="325" spans="1:17" x14ac:dyDescent="0.25">
      <c r="A325" s="1"/>
      <c r="B325" s="7"/>
      <c r="C325" s="1"/>
      <c r="D325" s="1"/>
      <c r="E325" s="1"/>
      <c r="F325" s="1"/>
      <c r="G325" s="1"/>
      <c r="H325" s="1"/>
      <c r="I325" s="1"/>
      <c r="J325" s="1"/>
      <c r="K325" s="1"/>
      <c r="L325" s="1"/>
      <c r="M325" s="1"/>
      <c r="N325" s="1"/>
      <c r="O325" s="1"/>
      <c r="P325" s="1"/>
      <c r="Q325" s="1"/>
    </row>
    <row r="326" spans="1:17" x14ac:dyDescent="0.25">
      <c r="A326" s="1"/>
      <c r="B326" s="7"/>
    </row>
    <row r="327" spans="1:17" x14ac:dyDescent="0.25">
      <c r="A327" s="1"/>
      <c r="B327" s="7"/>
    </row>
    <row r="328" spans="1:17" x14ac:dyDescent="0.25">
      <c r="A328" s="1"/>
      <c r="B328" s="7"/>
    </row>
    <row r="329" spans="1:17" x14ac:dyDescent="0.25">
      <c r="A329" s="1"/>
      <c r="B329" s="7"/>
      <c r="C329" s="1"/>
      <c r="D329" s="1"/>
      <c r="E329" s="1"/>
      <c r="F329" s="1"/>
      <c r="G329" s="1"/>
      <c r="H329" s="1"/>
      <c r="I329" s="1"/>
      <c r="J329" s="1"/>
      <c r="K329" s="1"/>
      <c r="L329" s="1"/>
      <c r="M329" s="1"/>
      <c r="N329" s="1"/>
      <c r="O329" s="1"/>
      <c r="P329" s="1"/>
      <c r="Q329" s="1"/>
    </row>
    <row r="330" spans="1:17" x14ac:dyDescent="0.25">
      <c r="A330" s="1"/>
      <c r="B330" s="7"/>
      <c r="C330" s="1"/>
      <c r="D330" s="1"/>
      <c r="E330" s="1"/>
      <c r="F330" s="1"/>
      <c r="G330" s="1"/>
      <c r="H330" s="1"/>
      <c r="I330" s="1"/>
      <c r="J330" s="1"/>
      <c r="K330" s="1"/>
      <c r="L330" s="1"/>
      <c r="M330" s="1"/>
      <c r="N330" s="1"/>
      <c r="O330" s="1"/>
      <c r="P330" s="1"/>
      <c r="Q330" s="1"/>
    </row>
    <row r="331" spans="1:17" x14ac:dyDescent="0.25">
      <c r="A331" s="1"/>
      <c r="B331" s="7"/>
    </row>
    <row r="332" spans="1:17" x14ac:dyDescent="0.25">
      <c r="A332" s="1"/>
      <c r="B332" s="7"/>
    </row>
    <row r="333" spans="1:17" x14ac:dyDescent="0.25">
      <c r="A333" s="1"/>
      <c r="B333" s="7"/>
    </row>
    <row r="334" spans="1:17" x14ac:dyDescent="0.25">
      <c r="A334" s="1"/>
      <c r="B334" s="7"/>
    </row>
    <row r="335" spans="1:17" x14ac:dyDescent="0.25">
      <c r="A335" s="1"/>
      <c r="B335" s="7"/>
      <c r="C335" s="1"/>
      <c r="D335" s="1"/>
      <c r="E335" s="1"/>
      <c r="F335" s="1"/>
      <c r="G335" s="1"/>
      <c r="H335" s="1"/>
      <c r="I335" s="1"/>
      <c r="J335" s="1"/>
      <c r="K335" s="1"/>
      <c r="L335" s="1"/>
      <c r="M335" s="1"/>
      <c r="N335" s="1"/>
      <c r="O335" s="1"/>
      <c r="P335" s="1"/>
      <c r="Q335" s="1"/>
    </row>
    <row r="336" spans="1:17" x14ac:dyDescent="0.25">
      <c r="A336" s="1"/>
      <c r="B336" s="7"/>
      <c r="C336" s="1"/>
      <c r="D336" s="1"/>
      <c r="E336" s="1"/>
      <c r="F336" s="1"/>
      <c r="G336" s="1"/>
      <c r="H336" s="1"/>
      <c r="I336" s="1"/>
      <c r="J336" s="1"/>
      <c r="K336" s="1"/>
      <c r="L336" s="1"/>
      <c r="M336" s="1"/>
      <c r="N336" s="1"/>
      <c r="O336" s="1"/>
      <c r="P336" s="1"/>
      <c r="Q336" s="1"/>
    </row>
    <row r="337" spans="1:17" x14ac:dyDescent="0.25">
      <c r="A337" s="1"/>
      <c r="B337" s="7"/>
      <c r="C337" s="1"/>
      <c r="D337" s="1"/>
      <c r="E337" s="1"/>
      <c r="F337" s="1"/>
      <c r="G337" s="1"/>
      <c r="H337" s="1"/>
      <c r="I337" s="1"/>
      <c r="J337" s="1"/>
      <c r="K337" s="1"/>
      <c r="L337" s="1"/>
      <c r="M337" s="1"/>
      <c r="N337" s="1"/>
      <c r="O337" s="1"/>
      <c r="P337" s="1"/>
      <c r="Q337" s="1"/>
    </row>
    <row r="338" spans="1:17" x14ac:dyDescent="0.25">
      <c r="A338" s="1"/>
      <c r="B338" s="7"/>
    </row>
    <row r="339" spans="1:17" x14ac:dyDescent="0.25">
      <c r="A339" s="1"/>
      <c r="B339" s="7"/>
    </row>
    <row r="340" spans="1:17" x14ac:dyDescent="0.25">
      <c r="A340" s="1"/>
      <c r="B340" s="7"/>
    </row>
    <row r="341" spans="1:17" x14ac:dyDescent="0.25">
      <c r="A341" s="1"/>
      <c r="B341" s="7"/>
    </row>
    <row r="342" spans="1:17" x14ac:dyDescent="0.25">
      <c r="A342" s="1"/>
      <c r="B342" s="7"/>
    </row>
    <row r="343" spans="1:17" x14ac:dyDescent="0.25">
      <c r="A343" s="1"/>
      <c r="B343" s="7"/>
      <c r="C343" s="1"/>
      <c r="D343" s="1"/>
      <c r="E343" s="1"/>
      <c r="F343" s="1"/>
      <c r="G343" s="1"/>
      <c r="H343" s="1"/>
      <c r="I343" s="1"/>
      <c r="J343" s="1"/>
      <c r="K343" s="1"/>
      <c r="L343" s="1"/>
      <c r="M343" s="1"/>
      <c r="N343" s="1"/>
      <c r="O343" s="1"/>
      <c r="P343" s="1"/>
      <c r="Q343" s="1"/>
    </row>
    <row r="344" spans="1:17" x14ac:dyDescent="0.25">
      <c r="A344" s="1"/>
      <c r="B344" s="7"/>
    </row>
    <row r="345" spans="1:17" x14ac:dyDescent="0.25">
      <c r="A345" s="1"/>
      <c r="B345" s="7"/>
    </row>
    <row r="346" spans="1:17" x14ac:dyDescent="0.25">
      <c r="A346" s="1"/>
      <c r="B346" s="7"/>
      <c r="C346" s="1"/>
      <c r="D346" s="1"/>
      <c r="E346" s="1"/>
      <c r="F346" s="1"/>
      <c r="G346" s="1"/>
      <c r="H346" s="1"/>
      <c r="I346" s="1"/>
      <c r="J346" s="1"/>
      <c r="K346" s="1"/>
      <c r="L346" s="1"/>
      <c r="M346" s="1"/>
      <c r="N346" s="1"/>
      <c r="O346" s="1"/>
      <c r="P346" s="1"/>
      <c r="Q346" s="1"/>
    </row>
    <row r="347" spans="1:17" x14ac:dyDescent="0.25">
      <c r="A347" s="1"/>
      <c r="B347" s="7"/>
      <c r="C347" s="1"/>
      <c r="D347" s="1"/>
      <c r="E347" s="1"/>
      <c r="F347" s="1"/>
      <c r="G347" s="1"/>
      <c r="H347" s="1"/>
      <c r="I347" s="1"/>
      <c r="J347" s="1"/>
      <c r="K347" s="1"/>
      <c r="L347" s="1"/>
      <c r="M347" s="1"/>
      <c r="N347" s="1"/>
      <c r="O347" s="1"/>
      <c r="P347" s="1"/>
      <c r="Q347" s="1"/>
    </row>
    <row r="348" spans="1:17" x14ac:dyDescent="0.25">
      <c r="A348" s="1"/>
      <c r="B348" s="7"/>
    </row>
    <row r="349" spans="1:17" x14ac:dyDescent="0.25">
      <c r="A349" s="1"/>
      <c r="B349" s="7"/>
    </row>
    <row r="350" spans="1:17" x14ac:dyDescent="0.25">
      <c r="A350" s="1"/>
      <c r="B350" s="7"/>
    </row>
    <row r="351" spans="1:17" x14ac:dyDescent="0.25">
      <c r="A351" s="1"/>
      <c r="B351" s="7"/>
      <c r="C351" s="1"/>
      <c r="D351" s="1"/>
      <c r="E351" s="1"/>
      <c r="F351" s="1"/>
      <c r="G351" s="1"/>
      <c r="H351" s="1"/>
      <c r="I351" s="1"/>
      <c r="J351" s="1"/>
      <c r="K351" s="1"/>
      <c r="L351" s="1"/>
      <c r="M351" s="1"/>
      <c r="N351" s="1"/>
      <c r="O351" s="1"/>
      <c r="P351" s="1"/>
      <c r="Q351" s="1"/>
    </row>
    <row r="352" spans="1:17" x14ac:dyDescent="0.25">
      <c r="A352" s="1"/>
      <c r="B352" s="7"/>
      <c r="C352" s="1"/>
      <c r="D352" s="1"/>
      <c r="E352" s="1"/>
      <c r="F352" s="1"/>
      <c r="G352" s="1"/>
      <c r="H352" s="1"/>
      <c r="I352" s="1"/>
      <c r="J352" s="1"/>
      <c r="K352" s="1"/>
      <c r="L352" s="1"/>
      <c r="M352" s="1"/>
      <c r="N352" s="1"/>
      <c r="O352" s="1"/>
      <c r="P352" s="1"/>
      <c r="Q352" s="1"/>
    </row>
    <row r="353" spans="1:17" x14ac:dyDescent="0.25">
      <c r="A353" s="1"/>
      <c r="B353" s="7"/>
      <c r="C353" s="1"/>
      <c r="D353" s="1"/>
      <c r="E353" s="1"/>
      <c r="F353" s="1"/>
      <c r="G353" s="1"/>
      <c r="H353" s="1"/>
      <c r="I353" s="1"/>
      <c r="J353" s="1"/>
      <c r="K353" s="1"/>
      <c r="L353" s="1"/>
      <c r="M353" s="1"/>
      <c r="N353" s="1"/>
      <c r="O353" s="1"/>
      <c r="P353" s="1"/>
      <c r="Q353" s="1"/>
    </row>
    <row r="354" spans="1:17" x14ac:dyDescent="0.25">
      <c r="A354" s="1"/>
      <c r="B354" s="7"/>
      <c r="C354" s="1"/>
      <c r="D354" s="1"/>
      <c r="E354" s="1"/>
      <c r="F354" s="1"/>
      <c r="G354" s="1"/>
      <c r="H354" s="1"/>
      <c r="I354" s="1"/>
      <c r="J354" s="1"/>
      <c r="K354" s="1"/>
      <c r="L354" s="1"/>
      <c r="M354" s="1"/>
      <c r="N354" s="1"/>
      <c r="O354" s="1"/>
      <c r="P354" s="1"/>
      <c r="Q354" s="1"/>
    </row>
    <row r="355" spans="1:17" x14ac:dyDescent="0.25">
      <c r="A355" s="1"/>
      <c r="B355" s="7"/>
    </row>
    <row r="356" spans="1:17" x14ac:dyDescent="0.25">
      <c r="A356" s="1"/>
      <c r="B356" s="7"/>
    </row>
    <row r="357" spans="1:17" x14ac:dyDescent="0.25">
      <c r="A357" s="1"/>
      <c r="B357" s="7"/>
    </row>
    <row r="358" spans="1:17" x14ac:dyDescent="0.25">
      <c r="A358" s="1"/>
      <c r="B358" s="7"/>
      <c r="C358" s="1"/>
      <c r="D358" s="1"/>
      <c r="E358" s="1"/>
      <c r="F358" s="1"/>
      <c r="G358" s="1"/>
      <c r="H358" s="1"/>
      <c r="I358" s="1"/>
      <c r="J358" s="1"/>
      <c r="K358" s="1"/>
      <c r="L358" s="1"/>
      <c r="M358" s="1"/>
      <c r="N358" s="1"/>
      <c r="O358" s="1"/>
      <c r="P358" s="1"/>
      <c r="Q358" s="1"/>
    </row>
    <row r="359" spans="1:17" x14ac:dyDescent="0.25">
      <c r="A359" s="1"/>
      <c r="B359" s="7"/>
      <c r="C359" s="1"/>
      <c r="D359" s="1"/>
      <c r="E359" s="1"/>
      <c r="F359" s="1"/>
      <c r="G359" s="1"/>
      <c r="H359" s="1"/>
      <c r="I359" s="1"/>
      <c r="J359" s="1"/>
      <c r="K359" s="1"/>
      <c r="L359" s="1"/>
      <c r="M359" s="1"/>
      <c r="N359" s="1"/>
      <c r="O359" s="1"/>
      <c r="P359" s="1"/>
      <c r="Q359" s="1"/>
    </row>
    <row r="360" spans="1:17" x14ac:dyDescent="0.25">
      <c r="A360" s="1"/>
      <c r="B360" s="7"/>
    </row>
    <row r="361" spans="1:17" x14ac:dyDescent="0.25">
      <c r="A361" s="1"/>
      <c r="B361" s="7"/>
    </row>
    <row r="362" spans="1:17" x14ac:dyDescent="0.25">
      <c r="A362" s="1"/>
      <c r="B362" s="7"/>
      <c r="C362" s="1"/>
      <c r="D362" s="1"/>
      <c r="E362" s="1"/>
      <c r="F362" s="1"/>
      <c r="G362" s="1"/>
      <c r="H362" s="1"/>
      <c r="I362" s="1"/>
      <c r="J362" s="1"/>
      <c r="K362" s="1"/>
      <c r="L362" s="1"/>
      <c r="M362" s="1"/>
      <c r="N362" s="1"/>
      <c r="O362" s="1"/>
      <c r="P362" s="1"/>
      <c r="Q362" s="1"/>
    </row>
    <row r="363" spans="1:17" x14ac:dyDescent="0.25">
      <c r="A363" s="1"/>
      <c r="B363" s="7"/>
      <c r="C363" s="1"/>
      <c r="D363" s="1"/>
      <c r="E363" s="1"/>
      <c r="F363" s="1"/>
      <c r="G363" s="1"/>
      <c r="H363" s="1"/>
      <c r="I363" s="1"/>
      <c r="J363" s="1"/>
      <c r="K363" s="1"/>
      <c r="L363" s="1"/>
      <c r="M363" s="1"/>
      <c r="N363" s="1"/>
      <c r="O363" s="1"/>
      <c r="P363" s="1"/>
      <c r="Q363" s="1"/>
    </row>
    <row r="364" spans="1:17" x14ac:dyDescent="0.25">
      <c r="A364" s="1"/>
      <c r="B364" s="7"/>
    </row>
    <row r="365" spans="1:17" x14ac:dyDescent="0.25">
      <c r="A365" s="1"/>
      <c r="B365" s="7"/>
    </row>
    <row r="366" spans="1:17" x14ac:dyDescent="0.25">
      <c r="A366" s="1"/>
      <c r="B366" s="7"/>
    </row>
    <row r="367" spans="1:17" x14ac:dyDescent="0.25">
      <c r="A367" s="1"/>
      <c r="B367" s="7"/>
    </row>
    <row r="368" spans="1:17" x14ac:dyDescent="0.25">
      <c r="A368" s="1"/>
      <c r="B368" s="7"/>
    </row>
    <row r="369" spans="1:17" x14ac:dyDescent="0.25">
      <c r="A369" s="1"/>
      <c r="B369" s="7"/>
      <c r="C369" s="1"/>
      <c r="D369" s="1"/>
      <c r="E369" s="1"/>
      <c r="F369" s="1"/>
      <c r="G369" s="1"/>
      <c r="H369" s="1"/>
      <c r="I369" s="1"/>
      <c r="J369" s="1"/>
      <c r="K369" s="1"/>
      <c r="L369" s="1"/>
      <c r="M369" s="1"/>
      <c r="N369" s="1"/>
      <c r="O369" s="1"/>
      <c r="P369" s="1"/>
      <c r="Q369" s="1"/>
    </row>
    <row r="370" spans="1:17" x14ac:dyDescent="0.25">
      <c r="A370" s="1"/>
      <c r="B370" s="7"/>
    </row>
    <row r="371" spans="1:17" x14ac:dyDescent="0.25">
      <c r="A371" s="1"/>
      <c r="B371" s="7"/>
      <c r="C371" s="1"/>
      <c r="D371" s="1"/>
      <c r="E371" s="1"/>
      <c r="F371" s="1"/>
      <c r="G371" s="1"/>
      <c r="H371" s="1"/>
      <c r="I371" s="1"/>
      <c r="J371" s="1"/>
      <c r="K371" s="1"/>
      <c r="L371" s="1"/>
      <c r="M371" s="1"/>
      <c r="N371" s="1"/>
      <c r="O371" s="1"/>
      <c r="P371" s="1"/>
      <c r="Q371" s="1"/>
    </row>
    <row r="372" spans="1:17" x14ac:dyDescent="0.25">
      <c r="A372" s="1"/>
      <c r="B372" s="7"/>
      <c r="C372" s="1"/>
      <c r="D372" s="1"/>
      <c r="E372" s="1"/>
      <c r="F372" s="1"/>
      <c r="G372" s="1"/>
      <c r="H372" s="1"/>
      <c r="I372" s="1"/>
      <c r="J372" s="1"/>
      <c r="K372" s="1"/>
      <c r="L372" s="1"/>
      <c r="M372" s="1"/>
      <c r="N372" s="1"/>
      <c r="O372" s="1"/>
      <c r="P372" s="1"/>
      <c r="Q372" s="1"/>
    </row>
    <row r="373" spans="1:17" x14ac:dyDescent="0.25">
      <c r="A373" s="1"/>
      <c r="B373" s="7"/>
      <c r="C373" s="1"/>
      <c r="D373" s="1"/>
      <c r="E373" s="1"/>
      <c r="F373" s="1"/>
      <c r="G373" s="1"/>
      <c r="H373" s="1"/>
      <c r="I373" s="1"/>
      <c r="J373" s="1"/>
      <c r="K373" s="1"/>
      <c r="L373" s="1"/>
      <c r="M373" s="1"/>
      <c r="N373" s="1"/>
      <c r="O373" s="1"/>
      <c r="P373" s="1"/>
      <c r="Q373" s="1"/>
    </row>
    <row r="374" spans="1:17" x14ac:dyDescent="0.25">
      <c r="A374" s="1"/>
      <c r="B374" s="7"/>
      <c r="C374" s="1"/>
      <c r="D374" s="1"/>
      <c r="E374" s="1"/>
      <c r="F374" s="1"/>
      <c r="G374" s="1"/>
      <c r="H374" s="1"/>
      <c r="I374" s="1"/>
      <c r="J374" s="1"/>
      <c r="K374" s="1"/>
      <c r="L374" s="1"/>
      <c r="M374" s="1"/>
      <c r="N374" s="1"/>
      <c r="O374" s="1"/>
      <c r="P374" s="1"/>
      <c r="Q374" s="1"/>
    </row>
    <row r="375" spans="1:17" x14ac:dyDescent="0.25">
      <c r="A375" s="1"/>
      <c r="B375" s="7"/>
      <c r="C375" s="1"/>
      <c r="D375" s="1"/>
      <c r="E375" s="1"/>
      <c r="F375" s="1"/>
      <c r="G375" s="1"/>
      <c r="H375" s="1"/>
      <c r="I375" s="1"/>
      <c r="J375" s="1"/>
      <c r="K375" s="1"/>
      <c r="L375" s="1"/>
      <c r="M375" s="1"/>
      <c r="N375" s="1"/>
      <c r="O375" s="1"/>
      <c r="P375" s="1"/>
      <c r="Q375" s="1"/>
    </row>
    <row r="376" spans="1:17" x14ac:dyDescent="0.25">
      <c r="A376" s="1"/>
      <c r="B376" s="7"/>
      <c r="C376" s="1"/>
      <c r="D376" s="1"/>
      <c r="E376" s="1"/>
      <c r="F376" s="1"/>
      <c r="G376" s="1"/>
      <c r="H376" s="1"/>
      <c r="I376" s="1"/>
      <c r="J376" s="1"/>
      <c r="K376" s="1"/>
      <c r="L376" s="1"/>
      <c r="M376" s="1"/>
      <c r="N376" s="1"/>
      <c r="O376" s="1"/>
      <c r="P376" s="1"/>
      <c r="Q376" s="1"/>
    </row>
    <row r="377" spans="1:17" x14ac:dyDescent="0.25">
      <c r="A377" s="1"/>
      <c r="B377" s="7"/>
      <c r="C377" s="1"/>
      <c r="D377" s="1"/>
      <c r="E377" s="1"/>
      <c r="F377" s="1"/>
      <c r="G377" s="1"/>
      <c r="H377" s="1"/>
      <c r="I377" s="1"/>
      <c r="J377" s="1"/>
      <c r="K377" s="1"/>
      <c r="L377" s="1"/>
      <c r="M377" s="1"/>
      <c r="N377" s="1"/>
      <c r="O377" s="1"/>
      <c r="P377" s="1"/>
      <c r="Q377" s="1"/>
    </row>
    <row r="378" spans="1:17" x14ac:dyDescent="0.25">
      <c r="A378" s="1"/>
      <c r="B378" s="7"/>
      <c r="C378" s="1"/>
      <c r="D378" s="1"/>
      <c r="E378" s="1"/>
      <c r="F378" s="1"/>
      <c r="G378" s="1"/>
      <c r="H378" s="1"/>
      <c r="I378" s="1"/>
      <c r="J378" s="1"/>
      <c r="K378" s="1"/>
      <c r="L378" s="1"/>
      <c r="M378" s="1"/>
      <c r="N378" s="1"/>
      <c r="O378" s="1"/>
      <c r="P378" s="1"/>
      <c r="Q378" s="1"/>
    </row>
    <row r="379" spans="1:17" x14ac:dyDescent="0.25">
      <c r="A379" s="1"/>
      <c r="B379" s="7"/>
      <c r="C379" s="1"/>
      <c r="D379" s="1"/>
      <c r="E379" s="1"/>
      <c r="F379" s="1"/>
      <c r="G379" s="1"/>
      <c r="H379" s="1"/>
      <c r="I379" s="1"/>
      <c r="J379" s="1"/>
      <c r="K379" s="1"/>
      <c r="L379" s="1"/>
      <c r="M379" s="1"/>
      <c r="N379" s="1"/>
      <c r="O379" s="1"/>
      <c r="P379" s="1"/>
      <c r="Q379" s="1"/>
    </row>
    <row r="380" spans="1:17" x14ac:dyDescent="0.25">
      <c r="A380" s="1"/>
      <c r="B380" s="7"/>
      <c r="C380" s="1"/>
      <c r="D380" s="1"/>
      <c r="E380" s="1"/>
      <c r="F380" s="1"/>
      <c r="G380" s="1"/>
      <c r="H380" s="1"/>
      <c r="I380" s="1"/>
      <c r="J380" s="1"/>
      <c r="K380" s="1"/>
      <c r="L380" s="1"/>
      <c r="M380" s="1"/>
      <c r="N380" s="1"/>
      <c r="O380" s="1"/>
      <c r="P380" s="1"/>
      <c r="Q380" s="1"/>
    </row>
    <row r="381" spans="1:17" x14ac:dyDescent="0.25">
      <c r="A381" s="1"/>
      <c r="B381" s="7"/>
    </row>
    <row r="382" spans="1:17" x14ac:dyDescent="0.25">
      <c r="A382" s="1"/>
      <c r="B382" s="7"/>
    </row>
    <row r="383" spans="1:17" x14ac:dyDescent="0.25">
      <c r="A383" s="1"/>
      <c r="B383" s="7"/>
    </row>
    <row r="384" spans="1:17" x14ac:dyDescent="0.25">
      <c r="A384" s="1"/>
      <c r="B384" s="7"/>
      <c r="C384" s="1"/>
      <c r="D384" s="1"/>
      <c r="E384" s="1"/>
      <c r="F384" s="1"/>
      <c r="G384" s="1"/>
      <c r="H384" s="1"/>
      <c r="I384" s="1"/>
      <c r="J384" s="1"/>
      <c r="K384" s="1"/>
      <c r="L384" s="1"/>
      <c r="M384" s="1"/>
      <c r="N384" s="1"/>
      <c r="O384" s="1"/>
      <c r="P384" s="1"/>
      <c r="Q384" s="1"/>
    </row>
    <row r="385" spans="1:17" x14ac:dyDescent="0.25">
      <c r="A385" s="1"/>
      <c r="B385" s="7"/>
      <c r="C385" s="1"/>
      <c r="D385" s="1"/>
      <c r="E385" s="1"/>
      <c r="F385" s="1"/>
      <c r="G385" s="1"/>
      <c r="H385" s="1"/>
      <c r="I385" s="1"/>
      <c r="J385" s="1"/>
      <c r="K385" s="1"/>
      <c r="L385" s="1"/>
      <c r="M385" s="1"/>
      <c r="N385" s="1"/>
      <c r="O385" s="1"/>
      <c r="P385" s="1"/>
      <c r="Q385" s="1"/>
    </row>
    <row r="386" spans="1:17" x14ac:dyDescent="0.25">
      <c r="A386" s="1"/>
      <c r="B386" s="7"/>
    </row>
    <row r="387" spans="1:17" x14ac:dyDescent="0.25">
      <c r="A387" s="1"/>
      <c r="B387" s="7"/>
    </row>
    <row r="388" spans="1:17" x14ac:dyDescent="0.25">
      <c r="A388" s="1"/>
      <c r="B388" s="7"/>
    </row>
    <row r="389" spans="1:17" x14ac:dyDescent="0.25">
      <c r="A389" s="1"/>
      <c r="B389" s="7"/>
    </row>
    <row r="390" spans="1:17" x14ac:dyDescent="0.25">
      <c r="A390" s="1"/>
      <c r="B390" s="7"/>
      <c r="C390" s="1"/>
      <c r="D390" s="1"/>
      <c r="E390" s="1"/>
      <c r="F390" s="1"/>
      <c r="G390" s="1"/>
      <c r="H390" s="1"/>
      <c r="I390" s="1"/>
      <c r="J390" s="1"/>
      <c r="K390" s="1"/>
      <c r="L390" s="1"/>
      <c r="M390" s="1"/>
      <c r="N390" s="1"/>
      <c r="O390" s="1"/>
      <c r="P390" s="1"/>
      <c r="Q390" s="1"/>
    </row>
    <row r="391" spans="1:17" x14ac:dyDescent="0.25">
      <c r="A391" s="1"/>
      <c r="B391" s="7"/>
      <c r="C391" s="1"/>
      <c r="D391" s="1"/>
      <c r="E391" s="1"/>
      <c r="F391" s="1"/>
      <c r="G391" s="1"/>
      <c r="H391" s="1"/>
      <c r="I391" s="1"/>
      <c r="J391" s="1"/>
      <c r="K391" s="1"/>
      <c r="L391" s="1"/>
      <c r="M391" s="1"/>
      <c r="N391" s="1"/>
      <c r="O391" s="1"/>
      <c r="P391" s="1"/>
      <c r="Q391" s="1"/>
    </row>
    <row r="392" spans="1:17" x14ac:dyDescent="0.25">
      <c r="A392" s="1"/>
      <c r="B392" s="7"/>
      <c r="C392" s="1"/>
      <c r="D392" s="1"/>
      <c r="E392" s="1"/>
      <c r="F392" s="1"/>
      <c r="G392" s="1"/>
      <c r="H392" s="1"/>
      <c r="I392" s="1"/>
      <c r="J392" s="1"/>
      <c r="K392" s="1"/>
      <c r="L392" s="1"/>
      <c r="M392" s="1"/>
      <c r="N392" s="1"/>
      <c r="O392" s="1"/>
      <c r="P392" s="1"/>
      <c r="Q392" s="1"/>
    </row>
    <row r="393" spans="1:17" x14ac:dyDescent="0.25">
      <c r="A393" s="1"/>
      <c r="B393" s="7"/>
    </row>
    <row r="394" spans="1:17" x14ac:dyDescent="0.25">
      <c r="A394" s="1"/>
      <c r="B394" s="7"/>
    </row>
    <row r="395" spans="1:17" x14ac:dyDescent="0.25">
      <c r="A395" s="1"/>
      <c r="B395" s="7"/>
    </row>
    <row r="396" spans="1:17" x14ac:dyDescent="0.25">
      <c r="A396" s="1"/>
      <c r="B396" s="7"/>
    </row>
    <row r="397" spans="1:17" x14ac:dyDescent="0.25">
      <c r="A397" s="1"/>
      <c r="B397" s="7"/>
    </row>
    <row r="398" spans="1:17" x14ac:dyDescent="0.25">
      <c r="A398" s="1"/>
      <c r="B398" s="7"/>
      <c r="C398" s="1"/>
      <c r="D398" s="1"/>
      <c r="E398" s="1"/>
      <c r="F398" s="1"/>
      <c r="G398" s="1"/>
      <c r="H398" s="1"/>
      <c r="I398" s="1"/>
      <c r="J398" s="1"/>
      <c r="K398" s="1"/>
      <c r="L398" s="1"/>
      <c r="M398" s="1"/>
      <c r="N398" s="1"/>
      <c r="O398" s="1"/>
      <c r="P398" s="1"/>
      <c r="Q398" s="1"/>
    </row>
    <row r="399" spans="1:17" x14ac:dyDescent="0.25">
      <c r="A399" s="1"/>
      <c r="B399" s="7"/>
    </row>
    <row r="400" spans="1:17" x14ac:dyDescent="0.25">
      <c r="A400" s="1"/>
      <c r="B400" s="7"/>
    </row>
    <row r="401" spans="1:17" x14ac:dyDescent="0.25">
      <c r="A401" s="1"/>
      <c r="B401" s="7"/>
      <c r="C401" s="1"/>
      <c r="D401" s="1"/>
      <c r="E401" s="1"/>
      <c r="F401" s="1"/>
      <c r="G401" s="1"/>
      <c r="H401" s="1"/>
      <c r="I401" s="1"/>
      <c r="J401" s="1"/>
      <c r="K401" s="1"/>
      <c r="L401" s="1"/>
      <c r="M401" s="1"/>
      <c r="N401" s="1"/>
      <c r="O401" s="1"/>
      <c r="P401" s="1"/>
      <c r="Q401" s="1"/>
    </row>
    <row r="402" spans="1:17" x14ac:dyDescent="0.25">
      <c r="A402" s="1"/>
      <c r="B402" s="7"/>
      <c r="C402" s="1"/>
      <c r="D402" s="1"/>
      <c r="E402" s="1"/>
      <c r="F402" s="1"/>
      <c r="G402" s="1"/>
      <c r="H402" s="1"/>
      <c r="I402" s="1"/>
      <c r="J402" s="1"/>
      <c r="K402" s="1"/>
      <c r="L402" s="1"/>
      <c r="M402" s="1"/>
      <c r="N402" s="1"/>
      <c r="O402" s="1"/>
      <c r="P402" s="1"/>
      <c r="Q402" s="1"/>
    </row>
    <row r="403" spans="1:17" x14ac:dyDescent="0.25">
      <c r="A403" s="1"/>
      <c r="B403" s="7"/>
    </row>
    <row r="404" spans="1:17" x14ac:dyDescent="0.25">
      <c r="A404" s="1"/>
      <c r="B404" s="7"/>
    </row>
    <row r="405" spans="1:17" x14ac:dyDescent="0.25">
      <c r="A405" s="1"/>
      <c r="B405" s="7"/>
    </row>
    <row r="406" spans="1:17" x14ac:dyDescent="0.25">
      <c r="A406" s="1"/>
      <c r="B406" s="7"/>
      <c r="C406" s="1"/>
      <c r="D406" s="1"/>
      <c r="E406" s="1"/>
      <c r="F406" s="1"/>
      <c r="G406" s="1"/>
      <c r="H406" s="1"/>
      <c r="I406" s="1"/>
      <c r="J406" s="1"/>
      <c r="K406" s="1"/>
      <c r="L406" s="1"/>
      <c r="M406" s="1"/>
      <c r="N406" s="1"/>
      <c r="O406" s="1"/>
      <c r="P406" s="1"/>
      <c r="Q406" s="1"/>
    </row>
    <row r="407" spans="1:17" x14ac:dyDescent="0.25">
      <c r="A407" s="1"/>
      <c r="B407" s="7"/>
      <c r="C407" s="1"/>
      <c r="D407" s="1"/>
      <c r="E407" s="1"/>
      <c r="F407" s="1"/>
      <c r="G407" s="1"/>
      <c r="H407" s="1"/>
      <c r="I407" s="1"/>
      <c r="J407" s="1"/>
      <c r="K407" s="1"/>
      <c r="L407" s="1"/>
      <c r="M407" s="1"/>
      <c r="N407" s="1"/>
      <c r="O407" s="1"/>
      <c r="P407" s="1"/>
      <c r="Q407" s="1"/>
    </row>
    <row r="408" spans="1:17" x14ac:dyDescent="0.25">
      <c r="A408" s="1"/>
      <c r="B408" s="7"/>
      <c r="C408" s="1"/>
      <c r="D408" s="1"/>
      <c r="E408" s="1"/>
      <c r="F408" s="1"/>
      <c r="G408" s="1"/>
      <c r="H408" s="1"/>
      <c r="I408" s="1"/>
      <c r="J408" s="1"/>
      <c r="K408" s="1"/>
      <c r="L408" s="1"/>
      <c r="M408" s="1"/>
      <c r="N408" s="1"/>
      <c r="O408" s="1"/>
      <c r="P408" s="1"/>
      <c r="Q408" s="1"/>
    </row>
    <row r="409" spans="1:17" x14ac:dyDescent="0.25">
      <c r="A409" s="1"/>
      <c r="B409" s="7"/>
      <c r="C409" s="1"/>
      <c r="D409" s="1"/>
      <c r="E409" s="1"/>
      <c r="F409" s="1"/>
      <c r="G409" s="1"/>
      <c r="H409" s="1"/>
      <c r="I409" s="1"/>
      <c r="J409" s="1"/>
      <c r="K409" s="1"/>
      <c r="L409" s="1"/>
      <c r="M409" s="1"/>
      <c r="N409" s="1"/>
      <c r="O409" s="1"/>
      <c r="P409" s="1"/>
      <c r="Q409" s="1"/>
    </row>
    <row r="410" spans="1:17" x14ac:dyDescent="0.25">
      <c r="A410" s="1"/>
      <c r="B410" s="7"/>
    </row>
    <row r="411" spans="1:17" x14ac:dyDescent="0.25">
      <c r="A411" s="1"/>
      <c r="B411" s="7"/>
    </row>
    <row r="412" spans="1:17" x14ac:dyDescent="0.25">
      <c r="A412" s="1"/>
      <c r="B412" s="7"/>
    </row>
    <row r="413" spans="1:17" x14ac:dyDescent="0.25">
      <c r="A413" s="1"/>
      <c r="B413" s="7"/>
    </row>
    <row r="414" spans="1:17" x14ac:dyDescent="0.25">
      <c r="A414" s="1"/>
      <c r="B414" s="7"/>
      <c r="E414" s="1"/>
      <c r="F414" s="1"/>
      <c r="G414" s="1"/>
      <c r="J414" s="1"/>
      <c r="K414" s="1"/>
      <c r="L414" s="1"/>
      <c r="O414" s="1"/>
      <c r="P414" s="1"/>
      <c r="Q414" s="1"/>
    </row>
    <row r="415" spans="1:17" x14ac:dyDescent="0.25">
      <c r="A415" s="1"/>
      <c r="B415" s="7"/>
    </row>
    <row r="416" spans="1:17" x14ac:dyDescent="0.25">
      <c r="A416" s="1"/>
      <c r="B416" s="7"/>
    </row>
    <row r="417" spans="1:17" x14ac:dyDescent="0.25">
      <c r="A417" s="1"/>
      <c r="B417" s="7"/>
    </row>
    <row r="418" spans="1:17" x14ac:dyDescent="0.25">
      <c r="A418" s="1"/>
      <c r="B418" s="7"/>
      <c r="E418" s="1"/>
      <c r="F418" s="1"/>
      <c r="G418" s="1"/>
      <c r="J418" s="1"/>
      <c r="K418" s="1"/>
      <c r="L418" s="1"/>
      <c r="O418" s="1"/>
      <c r="P418" s="1"/>
      <c r="Q418" s="1"/>
    </row>
    <row r="419" spans="1:17" x14ac:dyDescent="0.25">
      <c r="A419" s="1"/>
      <c r="B419" s="7"/>
    </row>
    <row r="420" spans="1:17" x14ac:dyDescent="0.25">
      <c r="A420" s="1"/>
      <c r="B420" s="7"/>
    </row>
    <row r="421" spans="1:17" x14ac:dyDescent="0.25">
      <c r="A421" s="1"/>
      <c r="B421" s="7"/>
    </row>
    <row r="422" spans="1:17" x14ac:dyDescent="0.25">
      <c r="A422" s="1"/>
      <c r="B422" s="7"/>
    </row>
    <row r="423" spans="1:17" x14ac:dyDescent="0.25">
      <c r="A423" s="1"/>
      <c r="B423" s="7"/>
    </row>
    <row r="424" spans="1:17" x14ac:dyDescent="0.25">
      <c r="A424" s="1"/>
      <c r="B424" s="7"/>
      <c r="C424" s="1"/>
      <c r="D424" s="1"/>
      <c r="E424" s="1"/>
      <c r="F424" s="1"/>
      <c r="G424" s="1"/>
      <c r="H424" s="1"/>
      <c r="I424" s="1"/>
      <c r="J424" s="1"/>
      <c r="K424" s="1"/>
      <c r="L424" s="1"/>
      <c r="M424" s="1"/>
      <c r="N424" s="1"/>
      <c r="O424" s="1"/>
      <c r="P424" s="1"/>
      <c r="Q424" s="1"/>
    </row>
    <row r="425" spans="1:17" x14ac:dyDescent="0.25">
      <c r="A425" s="1"/>
      <c r="B425" s="7"/>
    </row>
    <row r="426" spans="1:17" x14ac:dyDescent="0.25">
      <c r="A426" s="1"/>
      <c r="B426" s="7"/>
    </row>
    <row r="427" spans="1:17" x14ac:dyDescent="0.25">
      <c r="A427" s="1"/>
      <c r="B427" s="7"/>
    </row>
    <row r="428" spans="1:17" x14ac:dyDescent="0.25">
      <c r="A428" s="1"/>
      <c r="B428" s="7"/>
    </row>
    <row r="429" spans="1:17" x14ac:dyDescent="0.25">
      <c r="A429" s="1"/>
      <c r="B429" s="7"/>
    </row>
    <row r="430" spans="1:17" x14ac:dyDescent="0.25">
      <c r="A430" s="1"/>
      <c r="B430" s="7"/>
    </row>
    <row r="431" spans="1:17" x14ac:dyDescent="0.25">
      <c r="A431" s="1"/>
      <c r="B431" s="7"/>
    </row>
    <row r="432" spans="1:17" x14ac:dyDescent="0.25">
      <c r="A432" s="1"/>
      <c r="B432" s="7"/>
    </row>
    <row r="433" spans="1:17" x14ac:dyDescent="0.25">
      <c r="A433" s="1"/>
      <c r="B433" s="7"/>
    </row>
    <row r="434" spans="1:17" x14ac:dyDescent="0.25">
      <c r="A434" s="1"/>
      <c r="B434" s="7"/>
    </row>
    <row r="435" spans="1:17" x14ac:dyDescent="0.25">
      <c r="A435" s="1"/>
      <c r="B435" s="7"/>
    </row>
    <row r="436" spans="1:17" x14ac:dyDescent="0.25">
      <c r="A436" s="1"/>
      <c r="B436" s="7"/>
    </row>
    <row r="437" spans="1:17" x14ac:dyDescent="0.25">
      <c r="A437" s="1"/>
      <c r="B437" s="7"/>
    </row>
    <row r="438" spans="1:17" x14ac:dyDescent="0.25">
      <c r="A438" s="1"/>
      <c r="B438" s="7"/>
    </row>
    <row r="439" spans="1:17" x14ac:dyDescent="0.25">
      <c r="A439" s="1"/>
      <c r="B439" s="7"/>
      <c r="E439" s="1"/>
      <c r="F439" s="1"/>
      <c r="G439" s="1"/>
      <c r="J439" s="1"/>
      <c r="K439" s="1"/>
      <c r="L439" s="1"/>
      <c r="O439" s="1"/>
      <c r="P439" s="1"/>
      <c r="Q439" s="1"/>
    </row>
    <row r="440" spans="1:17" x14ac:dyDescent="0.25">
      <c r="A440" s="1"/>
      <c r="B440" s="7"/>
    </row>
    <row r="441" spans="1:17" x14ac:dyDescent="0.25">
      <c r="A441" s="1"/>
      <c r="B441" s="7"/>
    </row>
    <row r="442" spans="1:17" x14ac:dyDescent="0.25">
      <c r="A442" s="1"/>
      <c r="B442" s="7"/>
    </row>
    <row r="443" spans="1:17" x14ac:dyDescent="0.25">
      <c r="A443" s="1"/>
      <c r="B443" s="7"/>
    </row>
    <row r="444" spans="1:17" x14ac:dyDescent="0.25">
      <c r="A444" s="1"/>
      <c r="B444" s="7"/>
    </row>
    <row r="445" spans="1:17" x14ac:dyDescent="0.25">
      <c r="A445" s="1"/>
      <c r="B445" s="7"/>
    </row>
    <row r="446" spans="1:17" x14ac:dyDescent="0.25">
      <c r="A446" s="1"/>
      <c r="B446" s="7"/>
    </row>
    <row r="447" spans="1:17" x14ac:dyDescent="0.25">
      <c r="A447" s="1"/>
      <c r="B447" s="7"/>
    </row>
    <row r="448" spans="1:17" x14ac:dyDescent="0.25">
      <c r="A448" s="1"/>
      <c r="B448" s="7"/>
    </row>
    <row r="449" spans="1:17" x14ac:dyDescent="0.25">
      <c r="A449" s="1"/>
      <c r="B449" s="7"/>
    </row>
    <row r="450" spans="1:17" x14ac:dyDescent="0.25">
      <c r="A450" s="1"/>
      <c r="B450" s="7"/>
    </row>
    <row r="451" spans="1:17" x14ac:dyDescent="0.25">
      <c r="A451" s="1"/>
      <c r="B451" s="7"/>
    </row>
    <row r="452" spans="1:17" x14ac:dyDescent="0.25">
      <c r="A452" s="1"/>
      <c r="B452" s="7"/>
    </row>
    <row r="453" spans="1:17" x14ac:dyDescent="0.25">
      <c r="A453" s="1"/>
      <c r="B453" s="7"/>
    </row>
    <row r="454" spans="1:17" x14ac:dyDescent="0.25">
      <c r="A454" s="1"/>
      <c r="B454" s="7"/>
    </row>
    <row r="455" spans="1:17" x14ac:dyDescent="0.25">
      <c r="A455" s="1"/>
      <c r="B455" s="7"/>
    </row>
    <row r="456" spans="1:17" x14ac:dyDescent="0.25">
      <c r="A456" s="1"/>
      <c r="B456" s="7"/>
      <c r="E456" s="1"/>
      <c r="F456" s="1"/>
      <c r="G456" s="1"/>
      <c r="J456" s="1"/>
      <c r="K456" s="1"/>
      <c r="L456" s="1"/>
      <c r="O456" s="1"/>
      <c r="P456" s="1"/>
      <c r="Q456" s="1"/>
    </row>
    <row r="457" spans="1:17" x14ac:dyDescent="0.25">
      <c r="A457" s="1"/>
      <c r="B457" s="7"/>
      <c r="C457" s="1"/>
      <c r="D457" s="1"/>
      <c r="E457" s="1"/>
      <c r="F457" s="1"/>
      <c r="G457" s="1"/>
      <c r="H457" s="1"/>
      <c r="I457" s="1"/>
      <c r="J457" s="1"/>
      <c r="K457" s="1"/>
      <c r="L457" s="1"/>
      <c r="M457" s="1"/>
      <c r="N457" s="1"/>
      <c r="O457" s="1"/>
      <c r="P457" s="1"/>
      <c r="Q457" s="1"/>
    </row>
    <row r="458" spans="1:17" x14ac:dyDescent="0.25">
      <c r="A458" s="1"/>
      <c r="B458" s="7"/>
    </row>
    <row r="459" spans="1:17" x14ac:dyDescent="0.25">
      <c r="A459" s="1"/>
      <c r="B459" s="7"/>
    </row>
    <row r="460" spans="1:17" x14ac:dyDescent="0.25">
      <c r="A460" s="1"/>
      <c r="B460" s="7"/>
    </row>
    <row r="461" spans="1:17" x14ac:dyDescent="0.25">
      <c r="A461" s="1"/>
      <c r="B461" s="7"/>
    </row>
    <row r="462" spans="1:17" x14ac:dyDescent="0.25">
      <c r="A462" s="1"/>
      <c r="B462" s="7"/>
      <c r="E462" s="1"/>
      <c r="F462" s="1"/>
      <c r="G462" s="1"/>
      <c r="J462" s="1"/>
      <c r="K462" s="1"/>
      <c r="L462" s="1"/>
      <c r="O462" s="1"/>
      <c r="P462" s="1"/>
      <c r="Q462" s="1"/>
    </row>
    <row r="463" spans="1:17" x14ac:dyDescent="0.25">
      <c r="A463" s="1"/>
      <c r="B463" s="7"/>
    </row>
    <row r="464" spans="1:17" x14ac:dyDescent="0.25">
      <c r="A464" s="1"/>
      <c r="B464" s="7"/>
      <c r="E464" s="1"/>
      <c r="F464" s="1"/>
      <c r="G464" s="1"/>
      <c r="J464" s="1"/>
      <c r="K464" s="1"/>
      <c r="L464" s="1"/>
      <c r="O464" s="1"/>
      <c r="P464" s="1"/>
      <c r="Q464" s="1"/>
    </row>
    <row r="465" spans="1:17" x14ac:dyDescent="0.25">
      <c r="A465" s="1"/>
      <c r="B465" s="7"/>
      <c r="C465" s="1"/>
      <c r="D465" s="1"/>
      <c r="E465" s="1"/>
      <c r="F465" s="1"/>
      <c r="G465" s="1"/>
      <c r="H465" s="1"/>
      <c r="I465" s="1"/>
      <c r="J465" s="1"/>
      <c r="K465" s="1"/>
      <c r="L465" s="1"/>
      <c r="M465" s="1"/>
      <c r="N465" s="1"/>
      <c r="O465" s="1"/>
      <c r="P465" s="1"/>
      <c r="Q465" s="1"/>
    </row>
    <row r="466" spans="1:17" x14ac:dyDescent="0.25">
      <c r="A466" s="1"/>
      <c r="B466" s="7"/>
      <c r="C466" s="1"/>
      <c r="D466" s="1"/>
      <c r="E466" s="1"/>
      <c r="F466" s="1"/>
      <c r="G466" s="1"/>
      <c r="H466" s="1"/>
      <c r="I466" s="1"/>
      <c r="J466" s="1"/>
      <c r="K466" s="1"/>
      <c r="L466" s="1"/>
      <c r="M466" s="1"/>
      <c r="N466" s="1"/>
      <c r="O466" s="1"/>
      <c r="P466" s="1"/>
      <c r="Q466" s="1"/>
    </row>
    <row r="467" spans="1:17" x14ac:dyDescent="0.25">
      <c r="A467" s="1"/>
      <c r="B467" s="7"/>
    </row>
    <row r="468" spans="1:17" x14ac:dyDescent="0.25">
      <c r="A468" s="1"/>
      <c r="B468" s="7"/>
      <c r="C468" s="1"/>
      <c r="D468" s="1"/>
      <c r="E468" s="1"/>
      <c r="F468" s="1"/>
      <c r="G468" s="1"/>
      <c r="H468" s="1"/>
      <c r="I468" s="1"/>
      <c r="J468" s="1"/>
      <c r="K468" s="1"/>
      <c r="L468" s="1"/>
      <c r="M468" s="1"/>
      <c r="N468" s="1"/>
      <c r="O468" s="1"/>
      <c r="P468" s="1"/>
      <c r="Q468" s="1"/>
    </row>
    <row r="469" spans="1:17" x14ac:dyDescent="0.25">
      <c r="A469" s="1"/>
      <c r="B469" s="7"/>
      <c r="C469" s="1"/>
      <c r="D469" s="1"/>
      <c r="E469" s="1"/>
      <c r="F469" s="1"/>
      <c r="G469" s="1"/>
      <c r="H469" s="1"/>
      <c r="I469" s="1"/>
      <c r="J469" s="1"/>
      <c r="K469" s="1"/>
      <c r="L469" s="1"/>
      <c r="M469" s="1"/>
      <c r="N469" s="1"/>
      <c r="O469" s="1"/>
      <c r="P469" s="1"/>
      <c r="Q469" s="1"/>
    </row>
    <row r="470" spans="1:17" x14ac:dyDescent="0.25">
      <c r="A470" s="1"/>
      <c r="B470" s="7"/>
      <c r="C470" s="1"/>
      <c r="D470" s="1"/>
      <c r="E470" s="1"/>
      <c r="F470" s="1"/>
      <c r="G470" s="1"/>
      <c r="H470" s="1"/>
      <c r="I470" s="1"/>
      <c r="J470" s="1"/>
      <c r="K470" s="1"/>
      <c r="L470" s="1"/>
      <c r="M470" s="1"/>
      <c r="N470" s="1"/>
      <c r="O470" s="1"/>
      <c r="P470" s="1"/>
      <c r="Q470" s="1"/>
    </row>
    <row r="471" spans="1:17" x14ac:dyDescent="0.25">
      <c r="A471" s="1"/>
      <c r="B471" s="7"/>
      <c r="C471" s="1"/>
      <c r="D471" s="1"/>
      <c r="E471" s="1"/>
      <c r="F471" s="1"/>
      <c r="G471" s="1"/>
      <c r="H471" s="1"/>
      <c r="I471" s="1"/>
      <c r="J471" s="1"/>
      <c r="K471" s="1"/>
      <c r="L471" s="1"/>
      <c r="M471" s="1"/>
      <c r="N471" s="1"/>
      <c r="O471" s="1"/>
      <c r="P471" s="1"/>
      <c r="Q471" s="1"/>
    </row>
    <row r="472" spans="1:17" x14ac:dyDescent="0.25">
      <c r="A472" s="1"/>
      <c r="B472" s="7"/>
    </row>
    <row r="473" spans="1:17" x14ac:dyDescent="0.25">
      <c r="A473" s="1"/>
      <c r="B473" s="7"/>
    </row>
    <row r="474" spans="1:17" x14ac:dyDescent="0.25">
      <c r="A474" s="1"/>
      <c r="B474" s="7"/>
    </row>
    <row r="475" spans="1:17" x14ac:dyDescent="0.25">
      <c r="A475" s="1"/>
      <c r="B475" s="7"/>
      <c r="C475" s="1"/>
      <c r="D475" s="1"/>
      <c r="E475" s="1"/>
      <c r="F475" s="1"/>
      <c r="G475" s="1"/>
      <c r="H475" s="1"/>
      <c r="I475" s="1"/>
      <c r="J475" s="1"/>
      <c r="K475" s="1"/>
      <c r="L475" s="1"/>
      <c r="M475" s="1"/>
      <c r="N475" s="1"/>
      <c r="O475" s="1"/>
      <c r="P475" s="1"/>
      <c r="Q475" s="1"/>
    </row>
    <row r="476" spans="1:17" x14ac:dyDescent="0.25">
      <c r="A476" s="1"/>
      <c r="B476" s="7"/>
      <c r="C476" s="1"/>
      <c r="D476" s="1"/>
      <c r="E476" s="1"/>
      <c r="F476" s="1"/>
      <c r="G476" s="1"/>
      <c r="H476" s="1"/>
      <c r="I476" s="1"/>
      <c r="J476" s="1"/>
      <c r="K476" s="1"/>
      <c r="L476" s="1"/>
      <c r="M476" s="1"/>
      <c r="N476" s="1"/>
      <c r="O476" s="1"/>
      <c r="P476" s="1"/>
      <c r="Q476" s="1"/>
    </row>
    <row r="477" spans="1:17" x14ac:dyDescent="0.25">
      <c r="A477" s="1"/>
      <c r="B477" s="7"/>
    </row>
    <row r="478" spans="1:17" x14ac:dyDescent="0.25">
      <c r="A478" s="1"/>
      <c r="B478" s="7"/>
    </row>
    <row r="479" spans="1:17" x14ac:dyDescent="0.25">
      <c r="A479" s="1"/>
      <c r="B479" s="7"/>
      <c r="C479" s="1"/>
      <c r="D479" s="1"/>
      <c r="E479" s="1"/>
      <c r="F479" s="1"/>
      <c r="G479" s="1"/>
      <c r="H479" s="1"/>
      <c r="I479" s="1"/>
      <c r="J479" s="1"/>
      <c r="K479" s="1"/>
      <c r="L479" s="1"/>
      <c r="M479" s="1"/>
      <c r="N479" s="1"/>
      <c r="O479" s="1"/>
      <c r="P479" s="1"/>
      <c r="Q479" s="1"/>
    </row>
    <row r="480" spans="1:17" x14ac:dyDescent="0.25">
      <c r="A480" s="1"/>
      <c r="B480" s="7"/>
    </row>
    <row r="481" spans="1:17" x14ac:dyDescent="0.25">
      <c r="A481" s="1"/>
      <c r="B481" s="7"/>
      <c r="C481" s="1"/>
      <c r="D481" s="1"/>
      <c r="E481" s="1"/>
      <c r="F481" s="1"/>
      <c r="G481" s="1"/>
      <c r="H481" s="1"/>
      <c r="I481" s="1"/>
      <c r="J481" s="1"/>
      <c r="K481" s="1"/>
      <c r="L481" s="1"/>
      <c r="M481" s="1"/>
      <c r="N481" s="1"/>
      <c r="O481" s="1"/>
      <c r="P481" s="1"/>
      <c r="Q481" s="1"/>
    </row>
    <row r="482" spans="1:17" x14ac:dyDescent="0.25">
      <c r="A482" s="1"/>
      <c r="B482" s="7"/>
      <c r="C482" s="1"/>
      <c r="D482" s="1"/>
      <c r="E482" s="1"/>
      <c r="F482" s="1"/>
      <c r="G482" s="1"/>
      <c r="H482" s="1"/>
      <c r="I482" s="1"/>
      <c r="J482" s="1"/>
      <c r="K482" s="1"/>
      <c r="L482" s="1"/>
      <c r="M482" s="1"/>
      <c r="N482" s="1"/>
      <c r="O482" s="1"/>
      <c r="P482" s="1"/>
      <c r="Q482" s="1"/>
    </row>
    <row r="483" spans="1:17" x14ac:dyDescent="0.25">
      <c r="A483" s="1"/>
      <c r="B483" s="7"/>
      <c r="C483" s="1"/>
      <c r="D483" s="1"/>
      <c r="E483" s="1"/>
      <c r="F483" s="1"/>
      <c r="G483" s="1"/>
      <c r="H483" s="1"/>
      <c r="I483" s="1"/>
      <c r="J483" s="1"/>
      <c r="K483" s="1"/>
      <c r="L483" s="1"/>
      <c r="M483" s="1"/>
      <c r="N483" s="1"/>
      <c r="O483" s="1"/>
      <c r="P483" s="1"/>
      <c r="Q483" s="1"/>
    </row>
    <row r="484" spans="1:17" x14ac:dyDescent="0.25">
      <c r="A484" s="1"/>
      <c r="B484" s="7"/>
    </row>
    <row r="485" spans="1:17" x14ac:dyDescent="0.25">
      <c r="A485" s="1"/>
      <c r="B485" s="7"/>
      <c r="C485" s="1"/>
      <c r="D485" s="1"/>
      <c r="E485" s="1"/>
      <c r="F485" s="1"/>
      <c r="G485" s="1"/>
      <c r="H485" s="1"/>
      <c r="I485" s="1"/>
      <c r="J485" s="1"/>
      <c r="K485" s="1"/>
      <c r="L485" s="1"/>
      <c r="M485" s="1"/>
      <c r="N485" s="1"/>
      <c r="O485" s="1"/>
      <c r="P485" s="1"/>
      <c r="Q485" s="1"/>
    </row>
    <row r="486" spans="1:17" x14ac:dyDescent="0.25">
      <c r="A486" s="1"/>
      <c r="B486" s="7"/>
    </row>
    <row r="487" spans="1:17" x14ac:dyDescent="0.25">
      <c r="A487" s="1"/>
      <c r="B487" s="7"/>
      <c r="C487" s="1"/>
      <c r="D487" s="1"/>
      <c r="E487" s="1"/>
      <c r="F487" s="1"/>
      <c r="G487" s="1"/>
      <c r="H487" s="1"/>
      <c r="I487" s="1"/>
      <c r="J487" s="1"/>
      <c r="K487" s="1"/>
      <c r="L487" s="1"/>
      <c r="M487" s="1"/>
      <c r="N487" s="1"/>
      <c r="O487" s="1"/>
      <c r="P487" s="1"/>
      <c r="Q487" s="1"/>
    </row>
    <row r="488" spans="1:17" x14ac:dyDescent="0.25">
      <c r="A488" s="1"/>
      <c r="B488" s="7"/>
    </row>
    <row r="489" spans="1:17" x14ac:dyDescent="0.25">
      <c r="A489" s="1"/>
      <c r="B489" s="7"/>
      <c r="C489" s="1"/>
      <c r="D489" s="1"/>
      <c r="E489" s="1"/>
      <c r="F489" s="1"/>
      <c r="G489" s="1"/>
      <c r="H489" s="1"/>
      <c r="I489" s="1"/>
      <c r="J489" s="1"/>
      <c r="K489" s="1"/>
      <c r="L489" s="1"/>
      <c r="M489" s="1"/>
      <c r="N489" s="1"/>
      <c r="O489" s="1"/>
      <c r="P489" s="1"/>
      <c r="Q489" s="1"/>
    </row>
    <row r="490" spans="1:17" x14ac:dyDescent="0.25">
      <c r="A490" s="1"/>
      <c r="B490" s="7"/>
    </row>
    <row r="491" spans="1:17" x14ac:dyDescent="0.25">
      <c r="A491" s="1"/>
      <c r="B491" s="7"/>
      <c r="C491" s="1"/>
      <c r="D491" s="1"/>
      <c r="E491" s="1"/>
      <c r="F491" s="1"/>
      <c r="G491" s="1"/>
      <c r="H491" s="1"/>
      <c r="I491" s="1"/>
      <c r="J491" s="1"/>
      <c r="K491" s="1"/>
      <c r="L491" s="1"/>
      <c r="M491" s="1"/>
      <c r="N491" s="1"/>
      <c r="O491" s="1"/>
      <c r="P491" s="1"/>
      <c r="Q491" s="1"/>
    </row>
    <row r="492" spans="1:17" x14ac:dyDescent="0.25">
      <c r="A492" s="1"/>
      <c r="B492" s="7"/>
    </row>
    <row r="493" spans="1:17" x14ac:dyDescent="0.25">
      <c r="A493" s="1"/>
      <c r="B493" s="7"/>
      <c r="C493" s="1"/>
      <c r="D493" s="1"/>
      <c r="E493" s="1"/>
      <c r="F493" s="1"/>
      <c r="G493" s="1"/>
      <c r="H493" s="1"/>
      <c r="I493" s="1"/>
      <c r="J493" s="1"/>
      <c r="K493" s="1"/>
      <c r="L493" s="1"/>
      <c r="M493" s="1"/>
      <c r="N493" s="1"/>
      <c r="O493" s="1"/>
      <c r="P493" s="1"/>
      <c r="Q493" s="1"/>
    </row>
    <row r="494" spans="1:17" x14ac:dyDescent="0.25">
      <c r="A494" s="1"/>
      <c r="B494" s="7"/>
      <c r="C494" s="1"/>
      <c r="D494" s="1"/>
      <c r="E494" s="1"/>
      <c r="F494" s="1"/>
      <c r="G494" s="1"/>
      <c r="H494" s="1"/>
      <c r="I494" s="1"/>
      <c r="J494" s="1"/>
      <c r="K494" s="1"/>
      <c r="L494" s="1"/>
      <c r="M494" s="1"/>
      <c r="N494" s="1"/>
      <c r="O494" s="1"/>
      <c r="P494" s="1"/>
      <c r="Q494" s="1"/>
    </row>
    <row r="495" spans="1:17" x14ac:dyDescent="0.25">
      <c r="A495" s="1"/>
      <c r="B495" s="7"/>
      <c r="C495" s="1"/>
      <c r="D495" s="1"/>
      <c r="E495" s="1"/>
      <c r="F495" s="1"/>
      <c r="G495" s="1"/>
      <c r="H495" s="1"/>
      <c r="I495" s="1"/>
      <c r="J495" s="1"/>
      <c r="K495" s="1"/>
      <c r="L495" s="1"/>
      <c r="M495" s="1"/>
      <c r="N495" s="1"/>
      <c r="O495" s="1"/>
      <c r="P495" s="1"/>
      <c r="Q495" s="1"/>
    </row>
    <row r="496" spans="1:17" x14ac:dyDescent="0.25">
      <c r="A496" s="1"/>
      <c r="B496" s="7"/>
      <c r="C496" s="1"/>
      <c r="D496" s="1"/>
      <c r="E496" s="1"/>
      <c r="F496" s="1"/>
      <c r="G496" s="1"/>
      <c r="H496" s="1"/>
      <c r="I496" s="1"/>
      <c r="J496" s="1"/>
      <c r="K496" s="1"/>
      <c r="L496" s="1"/>
      <c r="M496" s="1"/>
      <c r="N496" s="1"/>
      <c r="O496" s="1"/>
      <c r="P496" s="1"/>
      <c r="Q496" s="1"/>
    </row>
    <row r="497" spans="1:17" x14ac:dyDescent="0.25">
      <c r="A497" s="1"/>
      <c r="B497" s="7"/>
      <c r="C497" s="1"/>
      <c r="D497" s="1"/>
      <c r="E497" s="1"/>
      <c r="F497" s="1"/>
      <c r="G497" s="1"/>
      <c r="H497" s="1"/>
      <c r="I497" s="1"/>
      <c r="J497" s="1"/>
      <c r="K497" s="1"/>
      <c r="L497" s="1"/>
      <c r="M497" s="1"/>
      <c r="N497" s="1"/>
      <c r="O497" s="1"/>
      <c r="P497" s="1"/>
      <c r="Q497" s="1"/>
    </row>
    <row r="498" spans="1:17" x14ac:dyDescent="0.25">
      <c r="A498" s="1"/>
      <c r="B498" s="7"/>
      <c r="C498" s="1"/>
      <c r="D498" s="1"/>
      <c r="E498" s="1"/>
      <c r="F498" s="1"/>
      <c r="G498" s="1"/>
      <c r="H498" s="1"/>
      <c r="I498" s="1"/>
      <c r="J498" s="1"/>
      <c r="K498" s="1"/>
      <c r="L498" s="1"/>
      <c r="M498" s="1"/>
      <c r="N498" s="1"/>
      <c r="O498" s="1"/>
      <c r="P498" s="1"/>
      <c r="Q498" s="1"/>
    </row>
    <row r="499" spans="1:17" x14ac:dyDescent="0.25">
      <c r="A499" s="1"/>
      <c r="B499" s="7"/>
      <c r="C499" s="1"/>
      <c r="D499" s="1"/>
      <c r="E499" s="1"/>
      <c r="F499" s="1"/>
      <c r="G499" s="1"/>
      <c r="H499" s="1"/>
      <c r="I499" s="1"/>
      <c r="J499" s="1"/>
      <c r="K499" s="1"/>
      <c r="L499" s="1"/>
      <c r="M499" s="1"/>
      <c r="N499" s="1"/>
      <c r="O499" s="1"/>
      <c r="P499" s="1"/>
      <c r="Q499" s="1"/>
    </row>
    <row r="500" spans="1:17" x14ac:dyDescent="0.25">
      <c r="A500" s="1"/>
      <c r="B500" s="7"/>
    </row>
    <row r="501" spans="1:17" x14ac:dyDescent="0.25">
      <c r="A501" s="1"/>
      <c r="B501" s="7"/>
      <c r="C501" s="1"/>
      <c r="D501" s="1"/>
      <c r="E501" s="1"/>
      <c r="F501" s="1"/>
      <c r="G501" s="1"/>
      <c r="H501" s="1"/>
      <c r="I501" s="1"/>
      <c r="J501" s="1"/>
      <c r="K501" s="1"/>
      <c r="L501" s="1"/>
      <c r="M501" s="1"/>
      <c r="N501" s="1"/>
      <c r="O501" s="1"/>
      <c r="P501" s="1"/>
      <c r="Q501" s="1"/>
    </row>
    <row r="502" spans="1:17" x14ac:dyDescent="0.25">
      <c r="A502" s="1"/>
      <c r="B502" s="7"/>
      <c r="C502" s="1"/>
      <c r="D502" s="1"/>
      <c r="E502" s="1"/>
      <c r="F502" s="1"/>
      <c r="G502" s="1"/>
      <c r="H502" s="1"/>
      <c r="I502" s="1"/>
      <c r="J502" s="1"/>
      <c r="K502" s="1"/>
      <c r="L502" s="1"/>
      <c r="M502" s="1"/>
      <c r="N502" s="1"/>
      <c r="O502" s="1"/>
      <c r="P502" s="1"/>
      <c r="Q502" s="1"/>
    </row>
    <row r="503" spans="1:17" x14ac:dyDescent="0.25">
      <c r="A503" s="1"/>
      <c r="B503" s="7"/>
      <c r="C503" s="1"/>
      <c r="D503" s="1"/>
      <c r="E503" s="1"/>
      <c r="F503" s="1"/>
      <c r="G503" s="1"/>
      <c r="H503" s="1"/>
      <c r="I503" s="1"/>
      <c r="J503" s="1"/>
      <c r="K503" s="1"/>
      <c r="L503" s="1"/>
      <c r="M503" s="1"/>
      <c r="N503" s="1"/>
      <c r="O503" s="1"/>
      <c r="P503" s="1"/>
      <c r="Q503" s="1"/>
    </row>
    <row r="504" spans="1:17" x14ac:dyDescent="0.25">
      <c r="A504" s="1"/>
      <c r="B504" s="7"/>
      <c r="C504" s="1"/>
      <c r="D504" s="1"/>
      <c r="E504" s="1"/>
      <c r="F504" s="1"/>
      <c r="G504" s="1"/>
      <c r="H504" s="1"/>
      <c r="I504" s="1"/>
      <c r="J504" s="1"/>
      <c r="K504" s="1"/>
      <c r="L504" s="1"/>
      <c r="M504" s="1"/>
      <c r="N504" s="1"/>
      <c r="O504" s="1"/>
      <c r="P504" s="1"/>
      <c r="Q504" s="1"/>
    </row>
    <row r="505" spans="1:17" x14ac:dyDescent="0.25">
      <c r="A505" s="1"/>
      <c r="B505" s="7"/>
      <c r="C505" s="1"/>
      <c r="D505" s="1"/>
      <c r="E505" s="1"/>
      <c r="F505" s="1"/>
      <c r="G505" s="1"/>
      <c r="H505" s="1"/>
      <c r="I505" s="1"/>
      <c r="J505" s="1"/>
      <c r="K505" s="1"/>
      <c r="L505" s="1"/>
      <c r="M505" s="1"/>
      <c r="N505" s="1"/>
      <c r="O505" s="1"/>
      <c r="P505" s="1"/>
      <c r="Q505" s="1"/>
    </row>
    <row r="506" spans="1:17" x14ac:dyDescent="0.25">
      <c r="A506" s="1"/>
      <c r="B506" s="7"/>
      <c r="C506" s="1"/>
      <c r="D506" s="1"/>
      <c r="E506" s="1"/>
      <c r="F506" s="1"/>
      <c r="G506" s="1"/>
      <c r="H506" s="1"/>
      <c r="I506" s="1"/>
      <c r="J506" s="1"/>
      <c r="K506" s="1"/>
      <c r="L506" s="1"/>
      <c r="M506" s="1"/>
      <c r="N506" s="1"/>
      <c r="O506" s="1"/>
      <c r="P506" s="1"/>
      <c r="Q506" s="1"/>
    </row>
    <row r="507" spans="1:17" x14ac:dyDescent="0.25">
      <c r="A507" s="1"/>
      <c r="B507" s="7"/>
    </row>
    <row r="508" spans="1:17" x14ac:dyDescent="0.25">
      <c r="A508" s="1"/>
      <c r="B508" s="7"/>
      <c r="C508" s="1"/>
      <c r="D508" s="1"/>
      <c r="E508" s="1"/>
      <c r="F508" s="1"/>
      <c r="G508" s="1"/>
      <c r="H508" s="1"/>
      <c r="I508" s="1"/>
      <c r="J508" s="1"/>
      <c r="K508" s="1"/>
      <c r="L508" s="1"/>
      <c r="M508" s="1"/>
      <c r="N508" s="1"/>
      <c r="O508" s="1"/>
      <c r="P508" s="1"/>
      <c r="Q508" s="1"/>
    </row>
    <row r="509" spans="1:17" x14ac:dyDescent="0.25">
      <c r="A509" s="1"/>
      <c r="B509" s="7"/>
    </row>
    <row r="510" spans="1:17" x14ac:dyDescent="0.25">
      <c r="A510" s="1"/>
      <c r="B510" s="7"/>
      <c r="C510" s="1"/>
      <c r="D510" s="1"/>
      <c r="E510" s="1"/>
      <c r="F510" s="1"/>
      <c r="G510" s="1"/>
      <c r="H510" s="1"/>
      <c r="I510" s="1"/>
      <c r="J510" s="1"/>
      <c r="K510" s="1"/>
      <c r="L510" s="1"/>
      <c r="M510" s="1"/>
      <c r="N510" s="1"/>
      <c r="O510" s="1"/>
      <c r="P510" s="1"/>
      <c r="Q510" s="1"/>
    </row>
    <row r="511" spans="1:17" x14ac:dyDescent="0.25">
      <c r="A511" s="1"/>
      <c r="B511" s="7"/>
      <c r="C511" s="1"/>
      <c r="D511" s="1"/>
      <c r="E511" s="1"/>
      <c r="F511" s="1"/>
      <c r="G511" s="1"/>
      <c r="H511" s="1"/>
      <c r="I511" s="1"/>
      <c r="J511" s="1"/>
      <c r="K511" s="1"/>
      <c r="L511" s="1"/>
      <c r="M511" s="1"/>
      <c r="N511" s="1"/>
      <c r="O511" s="1"/>
      <c r="P511" s="1"/>
      <c r="Q511" s="1"/>
    </row>
    <row r="512" spans="1:17" x14ac:dyDescent="0.25">
      <c r="A512" s="1"/>
      <c r="B512" s="7"/>
      <c r="C512" s="1"/>
      <c r="D512" s="1"/>
      <c r="E512" s="1"/>
      <c r="F512" s="1"/>
      <c r="G512" s="1"/>
      <c r="H512" s="1"/>
      <c r="I512" s="1"/>
      <c r="J512" s="1"/>
      <c r="K512" s="1"/>
      <c r="L512" s="1"/>
      <c r="M512" s="1"/>
      <c r="N512" s="1"/>
      <c r="O512" s="1"/>
      <c r="P512" s="1"/>
      <c r="Q512" s="1"/>
    </row>
    <row r="513" spans="1:17" x14ac:dyDescent="0.25">
      <c r="A513" s="1"/>
      <c r="B513" s="7"/>
    </row>
    <row r="514" spans="1:17" x14ac:dyDescent="0.25">
      <c r="A514" s="1"/>
      <c r="B514" s="7"/>
      <c r="C514" s="1"/>
      <c r="D514" s="1"/>
      <c r="E514" s="1"/>
      <c r="F514" s="1"/>
      <c r="G514" s="1"/>
      <c r="H514" s="1"/>
      <c r="I514" s="1"/>
      <c r="J514" s="1"/>
      <c r="K514" s="1"/>
      <c r="L514" s="1"/>
      <c r="M514" s="1"/>
      <c r="N514" s="1"/>
      <c r="O514" s="1"/>
      <c r="P514" s="1"/>
      <c r="Q514" s="1"/>
    </row>
    <row r="515" spans="1:17" x14ac:dyDescent="0.25">
      <c r="A515" s="1"/>
      <c r="B515" s="7"/>
    </row>
    <row r="516" spans="1:17" x14ac:dyDescent="0.25">
      <c r="A516" s="1"/>
      <c r="B516" s="7"/>
      <c r="C516" s="1"/>
      <c r="D516" s="1"/>
      <c r="E516" s="1"/>
      <c r="F516" s="1"/>
      <c r="G516" s="1"/>
      <c r="H516" s="1"/>
      <c r="I516" s="1"/>
      <c r="J516" s="1"/>
      <c r="K516" s="1"/>
      <c r="L516" s="1"/>
      <c r="M516" s="1"/>
      <c r="N516" s="1"/>
      <c r="O516" s="1"/>
      <c r="P516" s="1"/>
      <c r="Q516" s="1"/>
    </row>
    <row r="517" spans="1:17" x14ac:dyDescent="0.25">
      <c r="A517" s="1"/>
      <c r="B517" s="7"/>
      <c r="C517" s="1"/>
      <c r="D517" s="1"/>
      <c r="E517" s="1"/>
      <c r="F517" s="1"/>
      <c r="G517" s="1"/>
      <c r="H517" s="1"/>
      <c r="I517" s="1"/>
      <c r="J517" s="1"/>
      <c r="K517" s="1"/>
      <c r="L517" s="1"/>
      <c r="M517" s="1"/>
      <c r="N517" s="1"/>
      <c r="O517" s="1"/>
      <c r="P517" s="1"/>
      <c r="Q517" s="1"/>
    </row>
    <row r="518" spans="1:17" x14ac:dyDescent="0.25">
      <c r="A518" s="1"/>
      <c r="B518" s="7"/>
      <c r="C518" s="1"/>
      <c r="D518" s="1"/>
      <c r="E518" s="1"/>
      <c r="F518" s="1"/>
      <c r="G518" s="1"/>
      <c r="H518" s="1"/>
      <c r="I518" s="1"/>
      <c r="J518" s="1"/>
      <c r="K518" s="1"/>
      <c r="L518" s="1"/>
      <c r="M518" s="1"/>
      <c r="N518" s="1"/>
      <c r="O518" s="1"/>
      <c r="P518" s="1"/>
      <c r="Q518" s="1"/>
    </row>
    <row r="519" spans="1:17" x14ac:dyDescent="0.25">
      <c r="A519" s="1"/>
      <c r="B519" s="7"/>
      <c r="C519" s="1"/>
      <c r="D519" s="1"/>
      <c r="E519" s="1"/>
      <c r="F519" s="1"/>
      <c r="G519" s="1"/>
      <c r="H519" s="1"/>
      <c r="I519" s="1"/>
      <c r="J519" s="1"/>
      <c r="K519" s="1"/>
      <c r="L519" s="1"/>
      <c r="M519" s="1"/>
      <c r="N519" s="1"/>
      <c r="O519" s="1"/>
      <c r="P519" s="1"/>
      <c r="Q519" s="1"/>
    </row>
    <row r="520" spans="1:17" x14ac:dyDescent="0.25">
      <c r="A520" s="1"/>
      <c r="B520" s="7"/>
      <c r="C520" s="1"/>
      <c r="D520" s="1"/>
      <c r="E520" s="1"/>
      <c r="F520" s="1"/>
      <c r="G520" s="1"/>
      <c r="H520" s="1"/>
      <c r="I520" s="1"/>
      <c r="J520" s="1"/>
      <c r="K520" s="1"/>
      <c r="L520" s="1"/>
      <c r="M520" s="1"/>
      <c r="N520" s="1"/>
      <c r="O520" s="1"/>
      <c r="P520" s="1"/>
      <c r="Q520" s="1"/>
    </row>
    <row r="521" spans="1:17" x14ac:dyDescent="0.25">
      <c r="A521" s="1"/>
      <c r="B521" s="7"/>
      <c r="C521" s="1"/>
      <c r="D521" s="1"/>
      <c r="E521" s="1"/>
      <c r="F521" s="1"/>
      <c r="G521" s="1"/>
      <c r="H521" s="1"/>
      <c r="I521" s="1"/>
      <c r="J521" s="1"/>
      <c r="K521" s="1"/>
      <c r="L521" s="1"/>
      <c r="M521" s="1"/>
      <c r="N521" s="1"/>
      <c r="O521" s="1"/>
      <c r="P521" s="1"/>
      <c r="Q521" s="1"/>
    </row>
    <row r="522" spans="1:17" x14ac:dyDescent="0.25">
      <c r="A522" s="1"/>
      <c r="B522" s="7"/>
    </row>
    <row r="523" spans="1:17" x14ac:dyDescent="0.25">
      <c r="A523" s="1"/>
      <c r="B523" s="7"/>
      <c r="C523" s="1"/>
      <c r="D523" s="1"/>
      <c r="E523" s="1"/>
      <c r="F523" s="1"/>
      <c r="G523" s="1"/>
      <c r="H523" s="1"/>
      <c r="I523" s="1"/>
      <c r="J523" s="1"/>
      <c r="K523" s="1"/>
      <c r="L523" s="1"/>
      <c r="M523" s="1"/>
      <c r="N523" s="1"/>
      <c r="O523" s="1"/>
      <c r="P523" s="1"/>
      <c r="Q523" s="1"/>
    </row>
    <row r="524" spans="1:17" x14ac:dyDescent="0.25">
      <c r="A524" s="1"/>
      <c r="B524" s="7"/>
      <c r="C524" s="1"/>
      <c r="D524" s="1"/>
      <c r="E524" s="1"/>
      <c r="F524" s="1"/>
      <c r="G524" s="1"/>
      <c r="H524" s="1"/>
      <c r="I524" s="1"/>
      <c r="J524" s="1"/>
      <c r="K524" s="1"/>
      <c r="L524" s="1"/>
      <c r="M524" s="1"/>
      <c r="N524" s="1"/>
      <c r="O524" s="1"/>
      <c r="P524" s="1"/>
      <c r="Q524" s="1"/>
    </row>
    <row r="525" spans="1:17" x14ac:dyDescent="0.25">
      <c r="A525" s="1"/>
      <c r="B525" s="7"/>
      <c r="C525" s="1"/>
      <c r="D525" s="1"/>
      <c r="E525" s="1"/>
      <c r="F525" s="1"/>
      <c r="G525" s="1"/>
      <c r="H525" s="1"/>
      <c r="I525" s="1"/>
      <c r="J525" s="1"/>
      <c r="K525" s="1"/>
      <c r="L525" s="1"/>
      <c r="M525" s="1"/>
      <c r="N525" s="1"/>
      <c r="O525" s="1"/>
      <c r="P525" s="1"/>
      <c r="Q525" s="1"/>
    </row>
    <row r="526" spans="1:17" x14ac:dyDescent="0.25">
      <c r="A526" s="1"/>
      <c r="B526" s="7"/>
      <c r="C526" s="1"/>
      <c r="D526" s="1"/>
      <c r="E526" s="1"/>
      <c r="F526" s="1"/>
      <c r="G526" s="1"/>
      <c r="H526" s="1"/>
      <c r="I526" s="1"/>
      <c r="J526" s="1"/>
      <c r="K526" s="1"/>
      <c r="L526" s="1"/>
      <c r="M526" s="1"/>
      <c r="N526" s="1"/>
      <c r="O526" s="1"/>
      <c r="P526" s="1"/>
      <c r="Q526" s="1"/>
    </row>
    <row r="527" spans="1:17" x14ac:dyDescent="0.25">
      <c r="A527" s="1"/>
      <c r="B527" s="7"/>
    </row>
    <row r="528" spans="1:17" x14ac:dyDescent="0.25">
      <c r="A528" s="1"/>
      <c r="B528" s="7"/>
    </row>
    <row r="529" spans="1:17" x14ac:dyDescent="0.25">
      <c r="A529" s="1"/>
      <c r="B529" s="7"/>
    </row>
    <row r="530" spans="1:17" x14ac:dyDescent="0.25">
      <c r="A530" s="1"/>
      <c r="B530" s="7"/>
    </row>
    <row r="531" spans="1:17" x14ac:dyDescent="0.25">
      <c r="A531" s="1"/>
      <c r="B531" s="7"/>
      <c r="C531" s="1"/>
      <c r="D531" s="1"/>
      <c r="E531" s="1"/>
      <c r="F531" s="1"/>
      <c r="G531" s="1"/>
      <c r="H531" s="1"/>
      <c r="I531" s="1"/>
      <c r="J531" s="1"/>
      <c r="K531" s="1"/>
      <c r="L531" s="1"/>
      <c r="M531" s="1"/>
      <c r="N531" s="1"/>
      <c r="O531" s="1"/>
      <c r="P531" s="1"/>
      <c r="Q531" s="1"/>
    </row>
    <row r="532" spans="1:17" x14ac:dyDescent="0.25">
      <c r="A532" s="1"/>
      <c r="B532" s="7"/>
    </row>
    <row r="533" spans="1:17" x14ac:dyDescent="0.25">
      <c r="A533" s="1"/>
      <c r="B533" s="7"/>
    </row>
    <row r="534" spans="1:17" x14ac:dyDescent="0.25">
      <c r="A534" s="1"/>
      <c r="B534" s="7"/>
      <c r="C534" s="1"/>
      <c r="D534" s="1"/>
      <c r="E534" s="1"/>
      <c r="F534" s="1"/>
      <c r="G534" s="1"/>
      <c r="H534" s="1"/>
      <c r="I534" s="1"/>
      <c r="J534" s="1"/>
      <c r="K534" s="1"/>
      <c r="L534" s="1"/>
      <c r="M534" s="1"/>
      <c r="N534" s="1"/>
      <c r="O534" s="1"/>
      <c r="P534" s="1"/>
      <c r="Q534" s="1"/>
    </row>
    <row r="535" spans="1:17" x14ac:dyDescent="0.25">
      <c r="A535" s="1"/>
      <c r="B535" s="7"/>
    </row>
    <row r="536" spans="1:17" x14ac:dyDescent="0.25">
      <c r="A536" s="1"/>
      <c r="B536" s="7"/>
      <c r="C536" s="1"/>
      <c r="D536" s="1"/>
      <c r="E536" s="1"/>
      <c r="F536" s="1"/>
      <c r="G536" s="1"/>
      <c r="H536" s="1"/>
      <c r="I536" s="1"/>
      <c r="J536" s="1"/>
      <c r="K536" s="1"/>
      <c r="L536" s="1"/>
      <c r="M536" s="1"/>
      <c r="N536" s="1"/>
      <c r="O536" s="1"/>
      <c r="P536" s="1"/>
      <c r="Q536" s="1"/>
    </row>
    <row r="537" spans="1:17" x14ac:dyDescent="0.25">
      <c r="A537" s="1"/>
      <c r="B537" s="7"/>
      <c r="C537" s="1"/>
      <c r="D537" s="1"/>
      <c r="E537" s="1"/>
      <c r="F537" s="1"/>
      <c r="G537" s="1"/>
      <c r="H537" s="1"/>
      <c r="I537" s="1"/>
      <c r="J537" s="1"/>
      <c r="K537" s="1"/>
      <c r="L537" s="1"/>
      <c r="M537" s="1"/>
      <c r="N537" s="1"/>
      <c r="O537" s="1"/>
      <c r="P537" s="1"/>
      <c r="Q537" s="1"/>
    </row>
    <row r="538" spans="1:17" x14ac:dyDescent="0.25">
      <c r="A538" s="1"/>
      <c r="B538" s="7"/>
      <c r="C538" s="1"/>
      <c r="D538" s="1"/>
      <c r="E538" s="1"/>
      <c r="F538" s="1"/>
      <c r="G538" s="1"/>
      <c r="H538" s="1"/>
      <c r="I538" s="1"/>
      <c r="J538" s="1"/>
      <c r="K538" s="1"/>
      <c r="L538" s="1"/>
      <c r="M538" s="1"/>
      <c r="N538" s="1"/>
      <c r="O538" s="1"/>
      <c r="P538" s="1"/>
      <c r="Q538" s="1"/>
    </row>
    <row r="539" spans="1:17" x14ac:dyDescent="0.25">
      <c r="A539" s="1"/>
      <c r="B539" s="7"/>
      <c r="C539" s="1"/>
      <c r="D539" s="1"/>
      <c r="E539" s="1"/>
      <c r="F539" s="1"/>
      <c r="G539" s="1"/>
      <c r="H539" s="1"/>
      <c r="I539" s="1"/>
      <c r="J539" s="1"/>
      <c r="K539" s="1"/>
      <c r="L539" s="1"/>
      <c r="M539" s="1"/>
      <c r="N539" s="1"/>
      <c r="O539" s="1"/>
      <c r="P539" s="1"/>
      <c r="Q539" s="1"/>
    </row>
    <row r="540" spans="1:17" x14ac:dyDescent="0.25">
      <c r="A540" s="1"/>
      <c r="B540" s="7"/>
      <c r="C540" s="1"/>
      <c r="D540" s="1"/>
      <c r="E540" s="1"/>
      <c r="F540" s="1"/>
      <c r="G540" s="1"/>
      <c r="H540" s="1"/>
      <c r="I540" s="1"/>
      <c r="J540" s="1"/>
      <c r="K540" s="1"/>
      <c r="L540" s="1"/>
      <c r="M540" s="1"/>
      <c r="N540" s="1"/>
      <c r="O540" s="1"/>
      <c r="P540" s="1"/>
      <c r="Q540" s="1"/>
    </row>
    <row r="541" spans="1:17" x14ac:dyDescent="0.25">
      <c r="A541" s="1"/>
      <c r="B541" s="7"/>
      <c r="C541" s="1"/>
      <c r="D541" s="1"/>
      <c r="E541" s="1"/>
      <c r="F541" s="1"/>
      <c r="G541" s="1"/>
      <c r="H541" s="1"/>
      <c r="I541" s="1"/>
      <c r="J541" s="1"/>
      <c r="K541" s="1"/>
      <c r="L541" s="1"/>
      <c r="M541" s="1"/>
      <c r="N541" s="1"/>
      <c r="O541" s="1"/>
      <c r="P541" s="1"/>
      <c r="Q541" s="1"/>
    </row>
    <row r="542" spans="1:17" x14ac:dyDescent="0.25">
      <c r="A542" s="1"/>
      <c r="B542" s="7"/>
      <c r="C542" s="1"/>
      <c r="D542" s="1"/>
      <c r="E542" s="1"/>
      <c r="F542" s="1"/>
      <c r="G542" s="1"/>
      <c r="H542" s="1"/>
      <c r="I542" s="1"/>
      <c r="J542" s="1"/>
      <c r="K542" s="1"/>
      <c r="L542" s="1"/>
      <c r="M542" s="1"/>
      <c r="N542" s="1"/>
      <c r="O542" s="1"/>
      <c r="P542" s="1"/>
      <c r="Q542" s="1"/>
    </row>
    <row r="543" spans="1:17" x14ac:dyDescent="0.25">
      <c r="A543" s="1"/>
      <c r="B543" s="7"/>
      <c r="C543" s="1"/>
      <c r="D543" s="1"/>
      <c r="E543" s="1"/>
      <c r="F543" s="1"/>
      <c r="G543" s="1"/>
      <c r="H543" s="1"/>
      <c r="I543" s="1"/>
      <c r="J543" s="1"/>
      <c r="K543" s="1"/>
      <c r="L543" s="1"/>
      <c r="M543" s="1"/>
      <c r="N543" s="1"/>
      <c r="O543" s="1"/>
      <c r="P543" s="1"/>
      <c r="Q543" s="1"/>
    </row>
    <row r="544" spans="1:17" x14ac:dyDescent="0.25">
      <c r="A544" s="1"/>
      <c r="B544" s="7"/>
      <c r="C544" s="1"/>
      <c r="D544" s="1"/>
      <c r="E544" s="1"/>
      <c r="F544" s="1"/>
      <c r="G544" s="1"/>
      <c r="H544" s="1"/>
      <c r="I544" s="1"/>
      <c r="J544" s="1"/>
      <c r="K544" s="1"/>
      <c r="L544" s="1"/>
      <c r="M544" s="1"/>
      <c r="N544" s="1"/>
      <c r="O544" s="1"/>
      <c r="P544" s="1"/>
      <c r="Q544" s="1"/>
    </row>
    <row r="545" spans="1:17" x14ac:dyDescent="0.25">
      <c r="A545" s="1"/>
      <c r="B545" s="7"/>
      <c r="C545" s="1"/>
      <c r="D545" s="1"/>
      <c r="E545" s="1"/>
      <c r="F545" s="1"/>
      <c r="G545" s="1"/>
      <c r="H545" s="1"/>
      <c r="I545" s="1"/>
      <c r="J545" s="1"/>
      <c r="K545" s="1"/>
      <c r="L545" s="1"/>
      <c r="M545" s="1"/>
      <c r="N545" s="1"/>
      <c r="O545" s="1"/>
      <c r="P545" s="1"/>
      <c r="Q545" s="1"/>
    </row>
    <row r="546" spans="1:17" x14ac:dyDescent="0.25">
      <c r="A546" s="1"/>
      <c r="B546" s="7"/>
      <c r="C546" s="1"/>
      <c r="D546" s="1"/>
      <c r="E546" s="1"/>
      <c r="F546" s="1"/>
      <c r="G546" s="1"/>
      <c r="H546" s="1"/>
      <c r="I546" s="1"/>
      <c r="J546" s="1"/>
      <c r="K546" s="1"/>
      <c r="L546" s="1"/>
      <c r="M546" s="1"/>
      <c r="N546" s="1"/>
      <c r="O546" s="1"/>
      <c r="P546" s="1"/>
      <c r="Q546" s="1"/>
    </row>
    <row r="547" spans="1:17" x14ac:dyDescent="0.25">
      <c r="A547" s="1"/>
      <c r="B547" s="7"/>
      <c r="C547" s="1"/>
      <c r="D547" s="1"/>
      <c r="E547" s="1"/>
      <c r="F547" s="1"/>
      <c r="G547" s="1"/>
      <c r="H547" s="1"/>
      <c r="I547" s="1"/>
      <c r="J547" s="1"/>
      <c r="K547" s="1"/>
      <c r="L547" s="1"/>
      <c r="M547" s="1"/>
      <c r="N547" s="1"/>
      <c r="O547" s="1"/>
      <c r="P547" s="1"/>
      <c r="Q547" s="1"/>
    </row>
    <row r="548" spans="1:17" x14ac:dyDescent="0.25">
      <c r="A548" s="1"/>
      <c r="B548" s="7"/>
    </row>
    <row r="549" spans="1:17" x14ac:dyDescent="0.25">
      <c r="A549" s="1"/>
      <c r="B549" s="7"/>
      <c r="C549" s="1"/>
      <c r="D549" s="1"/>
      <c r="E549" s="1"/>
      <c r="F549" s="1"/>
      <c r="G549" s="1"/>
      <c r="H549" s="1"/>
      <c r="I549" s="1"/>
      <c r="J549" s="1"/>
      <c r="K549" s="1"/>
      <c r="L549" s="1"/>
      <c r="M549" s="1"/>
      <c r="N549" s="1"/>
      <c r="O549" s="1"/>
      <c r="P549" s="1"/>
      <c r="Q549" s="1"/>
    </row>
    <row r="550" spans="1:17" x14ac:dyDescent="0.25">
      <c r="A550" s="1"/>
      <c r="B550" s="7"/>
      <c r="C550" s="1"/>
      <c r="D550" s="1"/>
      <c r="E550" s="1"/>
      <c r="F550" s="1"/>
      <c r="G550" s="1"/>
      <c r="H550" s="1"/>
      <c r="I550" s="1"/>
      <c r="J550" s="1"/>
      <c r="K550" s="1"/>
      <c r="L550" s="1"/>
      <c r="M550" s="1"/>
      <c r="N550" s="1"/>
      <c r="O550" s="1"/>
      <c r="P550" s="1"/>
      <c r="Q550" s="1"/>
    </row>
    <row r="551" spans="1:17" x14ac:dyDescent="0.25">
      <c r="A551" s="1"/>
      <c r="B551" s="7"/>
      <c r="C551" s="1"/>
      <c r="D551" s="1"/>
      <c r="E551" s="1"/>
      <c r="F551" s="1"/>
      <c r="G551" s="1"/>
      <c r="H551" s="1"/>
      <c r="I551" s="1"/>
      <c r="J551" s="1"/>
      <c r="K551" s="1"/>
      <c r="L551" s="1"/>
      <c r="M551" s="1"/>
      <c r="N551" s="1"/>
      <c r="O551" s="1"/>
      <c r="P551" s="1"/>
      <c r="Q551" s="1"/>
    </row>
    <row r="552" spans="1:17" x14ac:dyDescent="0.25">
      <c r="A552" s="1"/>
      <c r="B552" s="7"/>
      <c r="C552" s="1"/>
      <c r="D552" s="1"/>
      <c r="E552" s="1"/>
      <c r="F552" s="1"/>
      <c r="G552" s="1"/>
      <c r="H552" s="1"/>
      <c r="I552" s="1"/>
      <c r="J552" s="1"/>
      <c r="K552" s="1"/>
      <c r="L552" s="1"/>
      <c r="M552" s="1"/>
      <c r="N552" s="1"/>
      <c r="O552" s="1"/>
      <c r="P552" s="1"/>
      <c r="Q552" s="1"/>
    </row>
    <row r="553" spans="1:17" x14ac:dyDescent="0.25">
      <c r="A553" s="1"/>
      <c r="B553" s="7"/>
      <c r="C553" s="1"/>
      <c r="D553" s="1"/>
      <c r="E553" s="1"/>
      <c r="F553" s="1"/>
      <c r="G553" s="1"/>
      <c r="H553" s="1"/>
      <c r="I553" s="1"/>
      <c r="J553" s="1"/>
      <c r="K553" s="1"/>
      <c r="L553" s="1"/>
      <c r="M553" s="1"/>
      <c r="N553" s="1"/>
      <c r="O553" s="1"/>
      <c r="P553" s="1"/>
      <c r="Q553" s="1"/>
    </row>
    <row r="554" spans="1:17" x14ac:dyDescent="0.25">
      <c r="A554" s="1"/>
      <c r="B554" s="7"/>
    </row>
    <row r="555" spans="1:17" x14ac:dyDescent="0.25">
      <c r="A555" s="1"/>
      <c r="B555" s="7"/>
    </row>
    <row r="556" spans="1:17" x14ac:dyDescent="0.25">
      <c r="A556" s="1"/>
      <c r="B556" s="7"/>
    </row>
    <row r="557" spans="1:17" x14ac:dyDescent="0.25">
      <c r="A557" s="1"/>
      <c r="B557" s="7"/>
      <c r="C557" s="1"/>
      <c r="D557" s="1"/>
      <c r="E557" s="1"/>
      <c r="F557" s="1"/>
      <c r="G557" s="1"/>
      <c r="H557" s="1"/>
      <c r="I557" s="1"/>
      <c r="J557" s="1"/>
      <c r="K557" s="1"/>
      <c r="L557" s="1"/>
      <c r="M557" s="1"/>
      <c r="N557" s="1"/>
      <c r="O557" s="1"/>
      <c r="P557" s="1"/>
      <c r="Q557" s="1"/>
    </row>
    <row r="558" spans="1:17" x14ac:dyDescent="0.25">
      <c r="A558" s="1"/>
      <c r="B558" s="7"/>
      <c r="C558" s="1"/>
      <c r="D558" s="1"/>
      <c r="E558" s="1"/>
      <c r="F558" s="1"/>
      <c r="G558" s="1"/>
      <c r="H558" s="1"/>
      <c r="I558" s="1"/>
      <c r="J558" s="1"/>
      <c r="K558" s="1"/>
      <c r="L558" s="1"/>
      <c r="M558" s="1"/>
      <c r="N558" s="1"/>
      <c r="O558" s="1"/>
      <c r="P558" s="1"/>
      <c r="Q558" s="1"/>
    </row>
    <row r="559" spans="1:17" x14ac:dyDescent="0.25">
      <c r="A559" s="1"/>
      <c r="B559" s="7"/>
      <c r="C559" s="1"/>
      <c r="D559" s="1"/>
      <c r="E559" s="1"/>
      <c r="F559" s="1"/>
      <c r="G559" s="1"/>
      <c r="H559" s="1"/>
      <c r="I559" s="1"/>
      <c r="J559" s="1"/>
      <c r="K559" s="1"/>
      <c r="L559" s="1"/>
      <c r="M559" s="1"/>
      <c r="N559" s="1"/>
      <c r="O559" s="1"/>
      <c r="P559" s="1"/>
      <c r="Q559" s="1"/>
    </row>
    <row r="560" spans="1:17" x14ac:dyDescent="0.25">
      <c r="A560" s="1"/>
      <c r="B560" s="7"/>
      <c r="C560" s="1"/>
      <c r="D560" s="1"/>
      <c r="E560" s="1"/>
      <c r="F560" s="1"/>
      <c r="G560" s="1"/>
      <c r="H560" s="1"/>
      <c r="I560" s="1"/>
      <c r="J560" s="1"/>
      <c r="K560" s="1"/>
      <c r="L560" s="1"/>
      <c r="M560" s="1"/>
      <c r="N560" s="1"/>
      <c r="O560" s="1"/>
      <c r="P560" s="1"/>
      <c r="Q560" s="1"/>
    </row>
    <row r="561" spans="1:17" x14ac:dyDescent="0.25">
      <c r="A561" s="1"/>
      <c r="B561" s="7"/>
      <c r="C561" s="1"/>
      <c r="D561" s="1"/>
      <c r="E561" s="1"/>
      <c r="F561" s="1"/>
      <c r="G561" s="1"/>
      <c r="H561" s="1"/>
      <c r="I561" s="1"/>
      <c r="J561" s="1"/>
      <c r="K561" s="1"/>
      <c r="L561" s="1"/>
      <c r="M561" s="1"/>
      <c r="N561" s="1"/>
      <c r="O561" s="1"/>
      <c r="P561" s="1"/>
      <c r="Q561" s="1"/>
    </row>
    <row r="562" spans="1:17" x14ac:dyDescent="0.25">
      <c r="A562" s="1"/>
      <c r="B562" s="7"/>
    </row>
    <row r="563" spans="1:17" x14ac:dyDescent="0.25">
      <c r="A563" s="1"/>
      <c r="B563" s="7"/>
      <c r="C563" s="1"/>
      <c r="D563" s="1"/>
      <c r="E563" s="1"/>
      <c r="F563" s="1"/>
      <c r="G563" s="1"/>
      <c r="H563" s="1"/>
      <c r="I563" s="1"/>
      <c r="J563" s="1"/>
      <c r="K563" s="1"/>
      <c r="L563" s="1"/>
      <c r="M563" s="1"/>
      <c r="N563" s="1"/>
      <c r="O563" s="1"/>
      <c r="P563" s="1"/>
      <c r="Q563" s="1"/>
    </row>
    <row r="564" spans="1:17" x14ac:dyDescent="0.25">
      <c r="A564" s="1"/>
      <c r="B564" s="7"/>
    </row>
    <row r="565" spans="1:17" x14ac:dyDescent="0.25">
      <c r="A565" s="1"/>
      <c r="B565" s="7"/>
      <c r="C565" s="1"/>
      <c r="D565" s="1"/>
      <c r="E565" s="1"/>
      <c r="F565" s="1"/>
      <c r="G565" s="1"/>
      <c r="H565" s="1"/>
      <c r="I565" s="1"/>
      <c r="J565" s="1"/>
      <c r="K565" s="1"/>
      <c r="L565" s="1"/>
      <c r="M565" s="1"/>
      <c r="N565" s="1"/>
      <c r="O565" s="1"/>
      <c r="P565" s="1"/>
      <c r="Q565" s="1"/>
    </row>
    <row r="566" spans="1:17" x14ac:dyDescent="0.25">
      <c r="A566" s="1"/>
      <c r="B566" s="7"/>
      <c r="C566" s="1"/>
      <c r="D566" s="1"/>
      <c r="E566" s="1"/>
      <c r="F566" s="1"/>
      <c r="G566" s="1"/>
      <c r="H566" s="1"/>
      <c r="I566" s="1"/>
      <c r="J566" s="1"/>
      <c r="K566" s="1"/>
      <c r="L566" s="1"/>
      <c r="M566" s="1"/>
      <c r="N566" s="1"/>
      <c r="O566" s="1"/>
      <c r="P566" s="1"/>
      <c r="Q566" s="1"/>
    </row>
    <row r="567" spans="1:17" x14ac:dyDescent="0.25">
      <c r="A567" s="1"/>
      <c r="B567" s="7"/>
      <c r="C567" s="1"/>
      <c r="D567" s="1"/>
      <c r="E567" s="1"/>
      <c r="F567" s="1"/>
      <c r="G567" s="1"/>
      <c r="H567" s="1"/>
      <c r="I567" s="1"/>
      <c r="J567" s="1"/>
      <c r="K567" s="1"/>
      <c r="L567" s="1"/>
      <c r="M567" s="1"/>
      <c r="N567" s="1"/>
      <c r="O567" s="1"/>
      <c r="P567" s="1"/>
      <c r="Q567" s="1"/>
    </row>
    <row r="568" spans="1:17" x14ac:dyDescent="0.25">
      <c r="A568" s="1"/>
      <c r="B568" s="7"/>
    </row>
    <row r="569" spans="1:17" x14ac:dyDescent="0.25">
      <c r="A569" s="1"/>
      <c r="B569" s="7"/>
      <c r="C569" s="1"/>
      <c r="D569" s="1"/>
      <c r="E569" s="1"/>
      <c r="F569" s="1"/>
      <c r="G569" s="1"/>
      <c r="H569" s="1"/>
      <c r="I569" s="1"/>
      <c r="J569" s="1"/>
      <c r="K569" s="1"/>
      <c r="L569" s="1"/>
      <c r="M569" s="1"/>
      <c r="N569" s="1"/>
      <c r="O569" s="1"/>
      <c r="P569" s="1"/>
      <c r="Q569" s="1"/>
    </row>
    <row r="570" spans="1:17" x14ac:dyDescent="0.25">
      <c r="A570" s="1"/>
      <c r="B570" s="7"/>
    </row>
    <row r="571" spans="1:17" x14ac:dyDescent="0.25">
      <c r="A571" s="1"/>
      <c r="B571" s="7"/>
      <c r="C571" s="1"/>
      <c r="D571" s="1"/>
      <c r="E571" s="1"/>
      <c r="F571" s="1"/>
      <c r="G571" s="1"/>
      <c r="H571" s="1"/>
      <c r="I571" s="1"/>
      <c r="J571" s="1"/>
      <c r="K571" s="1"/>
      <c r="L571" s="1"/>
      <c r="M571" s="1"/>
      <c r="N571" s="1"/>
      <c r="O571" s="1"/>
      <c r="P571" s="1"/>
      <c r="Q571" s="1"/>
    </row>
    <row r="572" spans="1:17" x14ac:dyDescent="0.25">
      <c r="A572" s="1"/>
      <c r="B572" s="7"/>
      <c r="C572" s="1"/>
      <c r="D572" s="1"/>
      <c r="E572" s="1"/>
      <c r="F572" s="1"/>
      <c r="G572" s="1"/>
      <c r="H572" s="1"/>
      <c r="I572" s="1"/>
      <c r="J572" s="1"/>
      <c r="K572" s="1"/>
      <c r="L572" s="1"/>
      <c r="M572" s="1"/>
      <c r="N572" s="1"/>
      <c r="O572" s="1"/>
      <c r="P572" s="1"/>
      <c r="Q572" s="1"/>
    </row>
    <row r="573" spans="1:17" x14ac:dyDescent="0.25">
      <c r="A573" s="1"/>
      <c r="B573" s="7"/>
      <c r="C573" s="1"/>
      <c r="D573" s="1"/>
      <c r="E573" s="1"/>
      <c r="F573" s="1"/>
      <c r="G573" s="1"/>
      <c r="H573" s="1"/>
      <c r="I573" s="1"/>
      <c r="J573" s="1"/>
      <c r="K573" s="1"/>
      <c r="L573" s="1"/>
      <c r="M573" s="1"/>
      <c r="N573" s="1"/>
      <c r="O573" s="1"/>
      <c r="P573" s="1"/>
      <c r="Q573" s="1"/>
    </row>
    <row r="574" spans="1:17" x14ac:dyDescent="0.25">
      <c r="A574" s="1"/>
      <c r="B574" s="7"/>
      <c r="C574" s="1"/>
      <c r="D574" s="1"/>
      <c r="E574" s="1"/>
      <c r="F574" s="1"/>
      <c r="G574" s="1"/>
      <c r="H574" s="1"/>
      <c r="I574" s="1"/>
      <c r="J574" s="1"/>
      <c r="K574" s="1"/>
      <c r="L574" s="1"/>
      <c r="M574" s="1"/>
      <c r="N574" s="1"/>
      <c r="O574" s="1"/>
      <c r="P574" s="1"/>
      <c r="Q574" s="1"/>
    </row>
    <row r="575" spans="1:17" x14ac:dyDescent="0.25">
      <c r="A575" s="1"/>
      <c r="B575" s="7"/>
      <c r="C575" s="1"/>
      <c r="D575" s="1"/>
      <c r="E575" s="1"/>
      <c r="F575" s="1"/>
      <c r="G575" s="1"/>
      <c r="H575" s="1"/>
      <c r="I575" s="1"/>
      <c r="J575" s="1"/>
      <c r="K575" s="1"/>
      <c r="L575" s="1"/>
      <c r="M575" s="1"/>
      <c r="N575" s="1"/>
      <c r="O575" s="1"/>
      <c r="P575" s="1"/>
      <c r="Q575" s="1"/>
    </row>
    <row r="576" spans="1:17" x14ac:dyDescent="0.25">
      <c r="A576" s="1"/>
      <c r="B576" s="7"/>
      <c r="C576" s="1"/>
      <c r="D576" s="1"/>
      <c r="E576" s="1"/>
      <c r="F576" s="1"/>
      <c r="G576" s="1"/>
      <c r="H576" s="1"/>
      <c r="I576" s="1"/>
      <c r="J576" s="1"/>
      <c r="K576" s="1"/>
      <c r="L576" s="1"/>
      <c r="M576" s="1"/>
      <c r="N576" s="1"/>
      <c r="O576" s="1"/>
      <c r="P576" s="1"/>
      <c r="Q576" s="1"/>
    </row>
    <row r="577" spans="1:17" x14ac:dyDescent="0.25">
      <c r="A577" s="1"/>
      <c r="B577" s="7"/>
    </row>
    <row r="578" spans="1:17" x14ac:dyDescent="0.25">
      <c r="A578" s="1"/>
      <c r="B578" s="7"/>
      <c r="C578" s="1"/>
      <c r="D578" s="1"/>
      <c r="E578" s="1"/>
      <c r="F578" s="1"/>
      <c r="G578" s="1"/>
      <c r="H578" s="1"/>
      <c r="I578" s="1"/>
      <c r="J578" s="1"/>
      <c r="K578" s="1"/>
      <c r="L578" s="1"/>
      <c r="M578" s="1"/>
      <c r="N578" s="1"/>
      <c r="O578" s="1"/>
      <c r="P578" s="1"/>
      <c r="Q578" s="1"/>
    </row>
    <row r="579" spans="1:17" x14ac:dyDescent="0.25">
      <c r="A579" s="1"/>
      <c r="B579" s="7"/>
      <c r="C579" s="1"/>
      <c r="D579" s="1"/>
      <c r="E579" s="1"/>
      <c r="F579" s="1"/>
      <c r="G579" s="1"/>
      <c r="H579" s="1"/>
      <c r="I579" s="1"/>
      <c r="J579" s="1"/>
      <c r="K579" s="1"/>
      <c r="L579" s="1"/>
      <c r="M579" s="1"/>
      <c r="N579" s="1"/>
      <c r="O579" s="1"/>
      <c r="P579" s="1"/>
      <c r="Q579" s="1"/>
    </row>
    <row r="580" spans="1:17" x14ac:dyDescent="0.25">
      <c r="A580" s="1"/>
      <c r="B580" s="7"/>
      <c r="C580" s="1"/>
      <c r="D580" s="1"/>
      <c r="E580" s="1"/>
      <c r="F580" s="1"/>
      <c r="G580" s="1"/>
      <c r="H580" s="1"/>
      <c r="I580" s="1"/>
      <c r="J580" s="1"/>
      <c r="K580" s="1"/>
      <c r="L580" s="1"/>
      <c r="M580" s="1"/>
      <c r="N580" s="1"/>
      <c r="O580" s="1"/>
      <c r="P580" s="1"/>
      <c r="Q580" s="1"/>
    </row>
    <row r="581" spans="1:17" x14ac:dyDescent="0.25">
      <c r="A581" s="1"/>
      <c r="B581" s="7"/>
      <c r="C581" s="1"/>
      <c r="D581" s="1"/>
      <c r="E581" s="1"/>
      <c r="F581" s="1"/>
      <c r="G581" s="1"/>
      <c r="H581" s="1"/>
      <c r="I581" s="1"/>
      <c r="J581" s="1"/>
      <c r="K581" s="1"/>
      <c r="L581" s="1"/>
      <c r="M581" s="1"/>
      <c r="N581" s="1"/>
      <c r="O581" s="1"/>
      <c r="P581" s="1"/>
      <c r="Q581" s="1"/>
    </row>
    <row r="582" spans="1:17" x14ac:dyDescent="0.25">
      <c r="A582" s="1"/>
      <c r="B582" s="7"/>
    </row>
    <row r="583" spans="1:17" x14ac:dyDescent="0.25">
      <c r="A583" s="1"/>
      <c r="B583" s="7"/>
    </row>
    <row r="584" spans="1:17" x14ac:dyDescent="0.25">
      <c r="A584" s="1"/>
      <c r="B584" s="7"/>
    </row>
    <row r="585" spans="1:17" x14ac:dyDescent="0.25">
      <c r="A585" s="1"/>
      <c r="B585" s="7"/>
    </row>
    <row r="586" spans="1:17" x14ac:dyDescent="0.25">
      <c r="A586" s="1"/>
      <c r="B586" s="7"/>
      <c r="C586" s="1"/>
      <c r="D586" s="1"/>
      <c r="E586" s="1"/>
      <c r="F586" s="1"/>
      <c r="G586" s="1"/>
      <c r="H586" s="1"/>
      <c r="I586" s="1"/>
      <c r="J586" s="1"/>
      <c r="K586" s="1"/>
      <c r="L586" s="1"/>
      <c r="M586" s="1"/>
      <c r="N586" s="1"/>
      <c r="O586" s="1"/>
      <c r="P586" s="1"/>
      <c r="Q586" s="1"/>
    </row>
    <row r="587" spans="1:17" x14ac:dyDescent="0.25">
      <c r="A587" s="1"/>
      <c r="B587" s="7"/>
    </row>
    <row r="588" spans="1:17" x14ac:dyDescent="0.25">
      <c r="A588" s="1"/>
      <c r="B588" s="7"/>
    </row>
    <row r="589" spans="1:17" x14ac:dyDescent="0.25">
      <c r="A589" s="1"/>
      <c r="B589" s="7"/>
      <c r="C589" s="1"/>
      <c r="D589" s="1"/>
      <c r="E589" s="1"/>
      <c r="F589" s="1"/>
      <c r="G589" s="1"/>
      <c r="H589" s="1"/>
      <c r="I589" s="1"/>
      <c r="J589" s="1"/>
      <c r="K589" s="1"/>
      <c r="L589" s="1"/>
      <c r="M589" s="1"/>
      <c r="N589" s="1"/>
      <c r="O589" s="1"/>
      <c r="P589" s="1"/>
      <c r="Q589" s="1"/>
    </row>
    <row r="590" spans="1:17" x14ac:dyDescent="0.25">
      <c r="A590" s="1"/>
      <c r="B590" s="7"/>
    </row>
    <row r="591" spans="1:17" x14ac:dyDescent="0.25">
      <c r="A591" s="1"/>
      <c r="B591" s="7"/>
      <c r="C591" s="1"/>
      <c r="D591" s="1"/>
      <c r="E591" s="1"/>
      <c r="F591" s="1"/>
      <c r="G591" s="1"/>
      <c r="H591" s="1"/>
      <c r="I591" s="1"/>
      <c r="J591" s="1"/>
      <c r="K591" s="1"/>
      <c r="L591" s="1"/>
      <c r="M591" s="1"/>
      <c r="N591" s="1"/>
      <c r="O591" s="1"/>
      <c r="P591" s="1"/>
      <c r="Q591" s="1"/>
    </row>
    <row r="592" spans="1:17" x14ac:dyDescent="0.25">
      <c r="A592" s="1"/>
      <c r="B592" s="7"/>
      <c r="C592" s="1"/>
      <c r="D592" s="1"/>
      <c r="E592" s="1"/>
      <c r="F592" s="1"/>
      <c r="G592" s="1"/>
      <c r="H592" s="1"/>
      <c r="I592" s="1"/>
      <c r="J592" s="1"/>
      <c r="K592" s="1"/>
      <c r="L592" s="1"/>
      <c r="M592" s="1"/>
      <c r="N592" s="1"/>
      <c r="O592" s="1"/>
      <c r="P592" s="1"/>
      <c r="Q592" s="1"/>
    </row>
    <row r="593" spans="1:17" x14ac:dyDescent="0.25">
      <c r="A593" s="1"/>
      <c r="B593" s="7"/>
      <c r="C593" s="1"/>
      <c r="D593" s="1"/>
      <c r="E593" s="1"/>
      <c r="F593" s="1"/>
      <c r="G593" s="1"/>
      <c r="H593" s="1"/>
      <c r="I593" s="1"/>
      <c r="J593" s="1"/>
      <c r="K593" s="1"/>
      <c r="L593" s="1"/>
      <c r="M593" s="1"/>
      <c r="N593" s="1"/>
      <c r="O593" s="1"/>
      <c r="P593" s="1"/>
      <c r="Q593" s="1"/>
    </row>
    <row r="594" spans="1:17" x14ac:dyDescent="0.25">
      <c r="A594" s="1"/>
      <c r="B594" s="7"/>
      <c r="C594" s="1"/>
      <c r="D594" s="1"/>
      <c r="E594" s="1"/>
      <c r="F594" s="1"/>
      <c r="G594" s="1"/>
      <c r="H594" s="1"/>
      <c r="I594" s="1"/>
      <c r="J594" s="1"/>
      <c r="K594" s="1"/>
      <c r="L594" s="1"/>
      <c r="M594" s="1"/>
      <c r="N594" s="1"/>
      <c r="O594" s="1"/>
      <c r="P594" s="1"/>
      <c r="Q594" s="1"/>
    </row>
    <row r="595" spans="1:17" x14ac:dyDescent="0.25">
      <c r="A595" s="1"/>
      <c r="B595" s="7"/>
      <c r="C595" s="1"/>
      <c r="D595" s="1"/>
      <c r="E595" s="1"/>
      <c r="F595" s="1"/>
      <c r="G595" s="1"/>
      <c r="H595" s="1"/>
      <c r="I595" s="1"/>
      <c r="J595" s="1"/>
      <c r="K595" s="1"/>
      <c r="L595" s="1"/>
      <c r="M595" s="1"/>
      <c r="N595" s="1"/>
      <c r="O595" s="1"/>
      <c r="P595" s="1"/>
      <c r="Q595" s="1"/>
    </row>
    <row r="596" spans="1:17" x14ac:dyDescent="0.25">
      <c r="A596" s="1"/>
      <c r="B596" s="7"/>
      <c r="C596" s="1"/>
      <c r="D596" s="1"/>
      <c r="E596" s="1"/>
      <c r="F596" s="1"/>
      <c r="G596" s="1"/>
      <c r="H596" s="1"/>
      <c r="I596" s="1"/>
      <c r="J596" s="1"/>
      <c r="K596" s="1"/>
      <c r="L596" s="1"/>
      <c r="M596" s="1"/>
      <c r="N596" s="1"/>
      <c r="O596" s="1"/>
      <c r="P596" s="1"/>
      <c r="Q596" s="1"/>
    </row>
    <row r="597" spans="1:17" x14ac:dyDescent="0.25">
      <c r="A597" s="1"/>
      <c r="B597" s="7"/>
      <c r="C597" s="1"/>
      <c r="D597" s="1"/>
      <c r="E597" s="1"/>
      <c r="F597" s="1"/>
      <c r="G597" s="1"/>
      <c r="H597" s="1"/>
      <c r="I597" s="1"/>
      <c r="J597" s="1"/>
      <c r="K597" s="1"/>
      <c r="L597" s="1"/>
      <c r="M597" s="1"/>
      <c r="N597" s="1"/>
      <c r="O597" s="1"/>
      <c r="P597" s="1"/>
      <c r="Q597" s="1"/>
    </row>
    <row r="598" spans="1:17" x14ac:dyDescent="0.25">
      <c r="A598" s="1"/>
      <c r="B598" s="7"/>
      <c r="C598" s="1"/>
      <c r="D598" s="1"/>
      <c r="E598" s="1"/>
      <c r="F598" s="1"/>
      <c r="G598" s="1"/>
      <c r="H598" s="1"/>
      <c r="I598" s="1"/>
      <c r="J598" s="1"/>
      <c r="K598" s="1"/>
      <c r="L598" s="1"/>
      <c r="M598" s="1"/>
      <c r="N598" s="1"/>
      <c r="O598" s="1"/>
      <c r="P598" s="1"/>
      <c r="Q598" s="1"/>
    </row>
    <row r="599" spans="1:17" x14ac:dyDescent="0.25">
      <c r="A599" s="1"/>
      <c r="B599" s="7"/>
      <c r="C599" s="1"/>
      <c r="D599" s="1"/>
      <c r="E599" s="1"/>
      <c r="F599" s="1"/>
      <c r="G599" s="1"/>
      <c r="H599" s="1"/>
      <c r="I599" s="1"/>
      <c r="J599" s="1"/>
      <c r="K599" s="1"/>
      <c r="L599" s="1"/>
      <c r="M599" s="1"/>
      <c r="N599" s="1"/>
      <c r="O599" s="1"/>
      <c r="P599" s="1"/>
      <c r="Q599" s="1"/>
    </row>
    <row r="600" spans="1:17" x14ac:dyDescent="0.25">
      <c r="A600" s="1"/>
      <c r="B600" s="7"/>
      <c r="C600" s="1"/>
      <c r="D600" s="1"/>
      <c r="E600" s="1"/>
      <c r="F600" s="1"/>
      <c r="G600" s="1"/>
      <c r="H600" s="1"/>
      <c r="I600" s="1"/>
      <c r="J600" s="1"/>
      <c r="K600" s="1"/>
      <c r="L600" s="1"/>
      <c r="M600" s="1"/>
      <c r="N600" s="1"/>
      <c r="O600" s="1"/>
      <c r="P600" s="1"/>
      <c r="Q600" s="1"/>
    </row>
    <row r="601" spans="1:17" x14ac:dyDescent="0.25">
      <c r="A601" s="1"/>
      <c r="B601" s="7"/>
      <c r="C601" s="1"/>
      <c r="D601" s="1"/>
      <c r="E601" s="1"/>
      <c r="F601" s="1"/>
      <c r="G601" s="1"/>
      <c r="H601" s="1"/>
      <c r="I601" s="1"/>
      <c r="J601" s="1"/>
      <c r="K601" s="1"/>
      <c r="L601" s="1"/>
      <c r="M601" s="1"/>
      <c r="N601" s="1"/>
      <c r="O601" s="1"/>
      <c r="P601" s="1"/>
      <c r="Q601" s="1"/>
    </row>
    <row r="602" spans="1:17" x14ac:dyDescent="0.25">
      <c r="A602" s="1"/>
      <c r="B602" s="7"/>
      <c r="C602" s="1"/>
      <c r="D602" s="1"/>
      <c r="E602" s="1"/>
      <c r="F602" s="1"/>
      <c r="G602" s="1"/>
      <c r="H602" s="1"/>
      <c r="I602" s="1"/>
      <c r="J602" s="1"/>
      <c r="K602" s="1"/>
      <c r="L602" s="1"/>
      <c r="M602" s="1"/>
      <c r="N602" s="1"/>
      <c r="O602" s="1"/>
      <c r="P602" s="1"/>
      <c r="Q602" s="1"/>
    </row>
    <row r="603" spans="1:17" x14ac:dyDescent="0.25">
      <c r="A603" s="1"/>
      <c r="B603" s="7"/>
    </row>
    <row r="604" spans="1:17" x14ac:dyDescent="0.25">
      <c r="A604" s="1"/>
      <c r="B604" s="7"/>
      <c r="C604" s="1"/>
      <c r="D604" s="1"/>
      <c r="E604" s="1"/>
      <c r="F604" s="1"/>
      <c r="G604" s="1"/>
      <c r="H604" s="1"/>
      <c r="I604" s="1"/>
      <c r="J604" s="1"/>
      <c r="K604" s="1"/>
      <c r="L604" s="1"/>
      <c r="M604" s="1"/>
      <c r="N604" s="1"/>
      <c r="O604" s="1"/>
      <c r="P604" s="1"/>
      <c r="Q604" s="1"/>
    </row>
    <row r="605" spans="1:17" x14ac:dyDescent="0.25">
      <c r="A605" s="1"/>
      <c r="B605" s="7"/>
      <c r="C605" s="1"/>
      <c r="D605" s="1"/>
      <c r="E605" s="1"/>
      <c r="F605" s="1"/>
      <c r="G605" s="1"/>
      <c r="H605" s="1"/>
      <c r="I605" s="1"/>
      <c r="J605" s="1"/>
      <c r="K605" s="1"/>
      <c r="L605" s="1"/>
      <c r="M605" s="1"/>
      <c r="N605" s="1"/>
      <c r="O605" s="1"/>
      <c r="P605" s="1"/>
      <c r="Q605" s="1"/>
    </row>
    <row r="606" spans="1:17" x14ac:dyDescent="0.25">
      <c r="A606" s="1"/>
      <c r="B606" s="7"/>
      <c r="C606" s="1"/>
      <c r="D606" s="1"/>
      <c r="E606" s="1"/>
      <c r="F606" s="1"/>
      <c r="G606" s="1"/>
      <c r="H606" s="1"/>
      <c r="I606" s="1"/>
      <c r="J606" s="1"/>
      <c r="K606" s="1"/>
      <c r="L606" s="1"/>
      <c r="M606" s="1"/>
      <c r="N606" s="1"/>
      <c r="O606" s="1"/>
      <c r="P606" s="1"/>
      <c r="Q606" s="1"/>
    </row>
    <row r="607" spans="1:17" x14ac:dyDescent="0.25">
      <c r="A607" s="1"/>
      <c r="B607" s="7"/>
      <c r="C607" s="1"/>
      <c r="D607" s="1"/>
      <c r="E607" s="1"/>
      <c r="F607" s="1"/>
      <c r="G607" s="1"/>
      <c r="H607" s="1"/>
      <c r="I607" s="1"/>
      <c r="J607" s="1"/>
      <c r="K607" s="1"/>
      <c r="L607" s="1"/>
      <c r="M607" s="1"/>
      <c r="N607" s="1"/>
      <c r="O607" s="1"/>
      <c r="P607" s="1"/>
      <c r="Q607" s="1"/>
    </row>
    <row r="608" spans="1:17" x14ac:dyDescent="0.25">
      <c r="A608" s="1"/>
      <c r="B608" s="7"/>
      <c r="C608" s="1"/>
      <c r="D608" s="1"/>
      <c r="E608" s="1"/>
      <c r="F608" s="1"/>
      <c r="G608" s="1"/>
      <c r="H608" s="1"/>
      <c r="I608" s="1"/>
      <c r="J608" s="1"/>
      <c r="K608" s="1"/>
      <c r="L608" s="1"/>
      <c r="M608" s="1"/>
      <c r="N608" s="1"/>
      <c r="O608" s="1"/>
      <c r="P608" s="1"/>
      <c r="Q608" s="1"/>
    </row>
    <row r="609" spans="1:17" x14ac:dyDescent="0.25">
      <c r="A609" s="1"/>
      <c r="B609" s="7"/>
    </row>
    <row r="610" spans="1:17" x14ac:dyDescent="0.25">
      <c r="A610" s="1"/>
      <c r="B610" s="7"/>
    </row>
    <row r="611" spans="1:17" x14ac:dyDescent="0.25">
      <c r="A611" s="1"/>
      <c r="B611" s="7"/>
    </row>
    <row r="612" spans="1:17" x14ac:dyDescent="0.25">
      <c r="A612" s="1"/>
      <c r="B612" s="7"/>
      <c r="C612" s="1"/>
      <c r="D612" s="1"/>
      <c r="E612" s="1"/>
      <c r="F612" s="1"/>
      <c r="G612" s="1"/>
      <c r="H612" s="1"/>
      <c r="I612" s="1"/>
      <c r="J612" s="1"/>
      <c r="K612" s="1"/>
      <c r="L612" s="1"/>
      <c r="M612" s="1"/>
      <c r="N612" s="1"/>
      <c r="O612" s="1"/>
      <c r="P612" s="1"/>
      <c r="Q612" s="1"/>
    </row>
    <row r="613" spans="1:17" x14ac:dyDescent="0.25">
      <c r="A613" s="1"/>
      <c r="B613" s="7"/>
      <c r="C613" s="1"/>
      <c r="D613" s="1"/>
      <c r="E613" s="1"/>
      <c r="F613" s="1"/>
      <c r="G613" s="1"/>
      <c r="H613" s="1"/>
      <c r="I613" s="1"/>
      <c r="J613" s="1"/>
      <c r="K613" s="1"/>
      <c r="L613" s="1"/>
      <c r="M613" s="1"/>
      <c r="N613" s="1"/>
      <c r="O613" s="1"/>
      <c r="P613" s="1"/>
      <c r="Q613" s="1"/>
    </row>
    <row r="614" spans="1:17" x14ac:dyDescent="0.25">
      <c r="A614" s="1"/>
      <c r="B614" s="7"/>
      <c r="C614" s="1"/>
      <c r="D614" s="1"/>
      <c r="E614" s="1"/>
      <c r="F614" s="1"/>
      <c r="G614" s="1"/>
      <c r="H614" s="1"/>
      <c r="I614" s="1"/>
      <c r="J614" s="1"/>
      <c r="K614" s="1"/>
      <c r="L614" s="1"/>
      <c r="M614" s="1"/>
      <c r="N614" s="1"/>
      <c r="O614" s="1"/>
      <c r="P614" s="1"/>
      <c r="Q614" s="1"/>
    </row>
    <row r="615" spans="1:17" x14ac:dyDescent="0.25">
      <c r="A615" s="1"/>
      <c r="B615" s="7"/>
      <c r="C615" s="1"/>
      <c r="D615" s="1"/>
      <c r="E615" s="1"/>
      <c r="F615" s="1"/>
      <c r="G615" s="1"/>
      <c r="H615" s="1"/>
      <c r="I615" s="1"/>
      <c r="J615" s="1"/>
      <c r="K615" s="1"/>
      <c r="L615" s="1"/>
      <c r="M615" s="1"/>
      <c r="N615" s="1"/>
      <c r="O615" s="1"/>
      <c r="P615" s="1"/>
      <c r="Q615" s="1"/>
    </row>
    <row r="616" spans="1:17" x14ac:dyDescent="0.25">
      <c r="A616" s="1"/>
      <c r="B616" s="7"/>
      <c r="C616" s="1"/>
      <c r="D616" s="1"/>
      <c r="E616" s="1"/>
      <c r="F616" s="1"/>
      <c r="G616" s="1"/>
      <c r="H616" s="1"/>
      <c r="I616" s="1"/>
      <c r="J616" s="1"/>
      <c r="K616" s="1"/>
      <c r="L616" s="1"/>
      <c r="M616" s="1"/>
      <c r="N616" s="1"/>
      <c r="O616" s="1"/>
      <c r="P616" s="1"/>
      <c r="Q616" s="1"/>
    </row>
    <row r="617" spans="1:17" x14ac:dyDescent="0.25">
      <c r="A617" s="1"/>
      <c r="B617" s="7"/>
    </row>
    <row r="618" spans="1:17" x14ac:dyDescent="0.25">
      <c r="A618" s="1"/>
      <c r="B618" s="7"/>
      <c r="C618" s="1"/>
      <c r="D618" s="1"/>
      <c r="E618" s="1"/>
      <c r="F618" s="1"/>
      <c r="G618" s="1"/>
      <c r="H618" s="1"/>
      <c r="I618" s="1"/>
      <c r="J618" s="1"/>
      <c r="K618" s="1"/>
      <c r="L618" s="1"/>
      <c r="M618" s="1"/>
      <c r="N618" s="1"/>
      <c r="O618" s="1"/>
      <c r="P618" s="1"/>
      <c r="Q618" s="1"/>
    </row>
    <row r="619" spans="1:17" x14ac:dyDescent="0.25">
      <c r="A619" s="1"/>
      <c r="B619" s="7"/>
    </row>
    <row r="620" spans="1:17" x14ac:dyDescent="0.25">
      <c r="A620" s="1"/>
      <c r="B620" s="7"/>
      <c r="C620" s="1"/>
      <c r="D620" s="1"/>
      <c r="E620" s="1"/>
      <c r="F620" s="1"/>
      <c r="G620" s="1"/>
      <c r="H620" s="1"/>
      <c r="I620" s="1"/>
      <c r="J620" s="1"/>
      <c r="K620" s="1"/>
      <c r="L620" s="1"/>
      <c r="M620" s="1"/>
      <c r="N620" s="1"/>
      <c r="O620" s="1"/>
      <c r="P620" s="1"/>
      <c r="Q620" s="1"/>
    </row>
    <row r="621" spans="1:17" x14ac:dyDescent="0.25">
      <c r="A621" s="1"/>
      <c r="B621" s="7"/>
      <c r="C621" s="1"/>
      <c r="D621" s="1"/>
      <c r="E621" s="1"/>
      <c r="F621" s="1"/>
      <c r="G621" s="1"/>
      <c r="H621" s="1"/>
      <c r="I621" s="1"/>
      <c r="J621" s="1"/>
      <c r="K621" s="1"/>
      <c r="L621" s="1"/>
      <c r="M621" s="1"/>
      <c r="N621" s="1"/>
      <c r="O621" s="1"/>
      <c r="P621" s="1"/>
      <c r="Q621" s="1"/>
    </row>
    <row r="622" spans="1:17" x14ac:dyDescent="0.25">
      <c r="A622" s="1"/>
      <c r="B622" s="7"/>
      <c r="C622" s="1"/>
      <c r="D622" s="1"/>
      <c r="E622" s="1"/>
      <c r="F622" s="1"/>
      <c r="G622" s="1"/>
      <c r="H622" s="1"/>
      <c r="I622" s="1"/>
      <c r="J622" s="1"/>
      <c r="K622" s="1"/>
      <c r="L622" s="1"/>
      <c r="M622" s="1"/>
      <c r="N622" s="1"/>
      <c r="O622" s="1"/>
      <c r="P622" s="1"/>
      <c r="Q622" s="1"/>
    </row>
    <row r="623" spans="1:17" x14ac:dyDescent="0.25">
      <c r="A623" s="1"/>
      <c r="B623" s="7"/>
    </row>
    <row r="624" spans="1:17" x14ac:dyDescent="0.25">
      <c r="A624" s="1"/>
      <c r="B624" s="7"/>
      <c r="C624" s="1"/>
      <c r="D624" s="1"/>
      <c r="E624" s="1"/>
      <c r="F624" s="1"/>
      <c r="G624" s="1"/>
      <c r="H624" s="1"/>
      <c r="I624" s="1"/>
      <c r="J624" s="1"/>
      <c r="K624" s="1"/>
      <c r="L624" s="1"/>
      <c r="M624" s="1"/>
      <c r="N624" s="1"/>
      <c r="O624" s="1"/>
      <c r="P624" s="1"/>
      <c r="Q624" s="1"/>
    </row>
    <row r="625" spans="1:17" x14ac:dyDescent="0.25">
      <c r="A625" s="1"/>
      <c r="B625" s="7"/>
    </row>
    <row r="626" spans="1:17" x14ac:dyDescent="0.25">
      <c r="A626" s="1"/>
      <c r="B626" s="7"/>
      <c r="C626" s="1"/>
      <c r="D626" s="1"/>
      <c r="E626" s="1"/>
      <c r="F626" s="1"/>
      <c r="G626" s="1"/>
      <c r="H626" s="1"/>
      <c r="I626" s="1"/>
      <c r="J626" s="1"/>
      <c r="K626" s="1"/>
      <c r="L626" s="1"/>
      <c r="M626" s="1"/>
      <c r="N626" s="1"/>
      <c r="O626" s="1"/>
      <c r="P626" s="1"/>
      <c r="Q626" s="1"/>
    </row>
    <row r="627" spans="1:17" x14ac:dyDescent="0.25">
      <c r="A627" s="1"/>
      <c r="B627" s="7"/>
      <c r="C627" s="1"/>
      <c r="D627" s="1"/>
      <c r="E627" s="1"/>
      <c r="F627" s="1"/>
      <c r="G627" s="1"/>
      <c r="H627" s="1"/>
      <c r="I627" s="1"/>
      <c r="J627" s="1"/>
      <c r="K627" s="1"/>
      <c r="L627" s="1"/>
      <c r="M627" s="1"/>
      <c r="N627" s="1"/>
      <c r="O627" s="1"/>
      <c r="P627" s="1"/>
      <c r="Q627" s="1"/>
    </row>
    <row r="628" spans="1:17" x14ac:dyDescent="0.25">
      <c r="A628" s="1"/>
      <c r="B628" s="7"/>
      <c r="C628" s="1"/>
      <c r="D628" s="1"/>
      <c r="E628" s="1"/>
      <c r="F628" s="1"/>
      <c r="G628" s="1"/>
      <c r="H628" s="1"/>
      <c r="I628" s="1"/>
      <c r="J628" s="1"/>
      <c r="K628" s="1"/>
      <c r="L628" s="1"/>
      <c r="M628" s="1"/>
      <c r="N628" s="1"/>
      <c r="O628" s="1"/>
      <c r="P628" s="1"/>
      <c r="Q628" s="1"/>
    </row>
    <row r="629" spans="1:17" x14ac:dyDescent="0.25">
      <c r="A629" s="1"/>
      <c r="B629" s="7"/>
      <c r="C629" s="1"/>
      <c r="D629" s="1"/>
      <c r="E629" s="1"/>
      <c r="F629" s="1"/>
      <c r="G629" s="1"/>
      <c r="H629" s="1"/>
      <c r="I629" s="1"/>
      <c r="J629" s="1"/>
      <c r="K629" s="1"/>
      <c r="L629" s="1"/>
      <c r="M629" s="1"/>
      <c r="N629" s="1"/>
      <c r="O629" s="1"/>
      <c r="P629" s="1"/>
      <c r="Q629" s="1"/>
    </row>
    <row r="630" spans="1:17" x14ac:dyDescent="0.25">
      <c r="A630" s="1"/>
      <c r="B630" s="7"/>
      <c r="C630" s="1"/>
      <c r="D630" s="1"/>
      <c r="E630" s="1"/>
      <c r="F630" s="1"/>
      <c r="G630" s="1"/>
      <c r="H630" s="1"/>
      <c r="I630" s="1"/>
      <c r="J630" s="1"/>
      <c r="K630" s="1"/>
      <c r="L630" s="1"/>
      <c r="M630" s="1"/>
      <c r="N630" s="1"/>
      <c r="O630" s="1"/>
      <c r="P630" s="1"/>
      <c r="Q630" s="1"/>
    </row>
    <row r="631" spans="1:17" x14ac:dyDescent="0.25">
      <c r="A631" s="1"/>
      <c r="B631" s="7"/>
      <c r="C631" s="1"/>
      <c r="D631" s="1"/>
      <c r="E631" s="1"/>
      <c r="F631" s="1"/>
      <c r="G631" s="1"/>
      <c r="H631" s="1"/>
      <c r="I631" s="1"/>
      <c r="J631" s="1"/>
      <c r="K631" s="1"/>
      <c r="L631" s="1"/>
      <c r="M631" s="1"/>
      <c r="N631" s="1"/>
      <c r="O631" s="1"/>
      <c r="P631" s="1"/>
      <c r="Q631" s="1"/>
    </row>
    <row r="632" spans="1:17" x14ac:dyDescent="0.25">
      <c r="A632" s="1"/>
      <c r="B632" s="7"/>
    </row>
    <row r="633" spans="1:17" x14ac:dyDescent="0.25">
      <c r="A633" s="1"/>
      <c r="B633" s="7"/>
      <c r="C633" s="1"/>
      <c r="D633" s="1"/>
      <c r="E633" s="1"/>
      <c r="F633" s="1"/>
      <c r="G633" s="1"/>
      <c r="H633" s="1"/>
      <c r="I633" s="1"/>
      <c r="J633" s="1"/>
      <c r="K633" s="1"/>
      <c r="L633" s="1"/>
      <c r="M633" s="1"/>
      <c r="N633" s="1"/>
      <c r="O633" s="1"/>
      <c r="P633" s="1"/>
      <c r="Q633" s="1"/>
    </row>
    <row r="634" spans="1:17" x14ac:dyDescent="0.25">
      <c r="A634" s="1"/>
      <c r="B634" s="7"/>
      <c r="C634" s="1"/>
      <c r="D634" s="1"/>
      <c r="E634" s="1"/>
      <c r="F634" s="1"/>
      <c r="G634" s="1"/>
      <c r="H634" s="1"/>
      <c r="I634" s="1"/>
      <c r="J634" s="1"/>
      <c r="K634" s="1"/>
      <c r="L634" s="1"/>
      <c r="M634" s="1"/>
      <c r="N634" s="1"/>
      <c r="O634" s="1"/>
      <c r="P634" s="1"/>
      <c r="Q634" s="1"/>
    </row>
    <row r="635" spans="1:17" x14ac:dyDescent="0.25">
      <c r="A635" s="1"/>
      <c r="B635" s="7"/>
      <c r="C635" s="1"/>
      <c r="D635" s="1"/>
      <c r="E635" s="1"/>
      <c r="F635" s="1"/>
      <c r="G635" s="1"/>
      <c r="H635" s="1"/>
      <c r="I635" s="1"/>
      <c r="J635" s="1"/>
      <c r="K635" s="1"/>
      <c r="L635" s="1"/>
      <c r="M635" s="1"/>
      <c r="N635" s="1"/>
      <c r="O635" s="1"/>
      <c r="P635" s="1"/>
      <c r="Q635" s="1"/>
    </row>
    <row r="636" spans="1:17" x14ac:dyDescent="0.25">
      <c r="A636" s="1"/>
      <c r="B636" s="7"/>
      <c r="C636" s="1"/>
      <c r="D636" s="1"/>
      <c r="E636" s="1"/>
      <c r="F636" s="1"/>
      <c r="G636" s="1"/>
      <c r="H636" s="1"/>
      <c r="I636" s="1"/>
      <c r="J636" s="1"/>
      <c r="K636" s="1"/>
      <c r="L636" s="1"/>
      <c r="M636" s="1"/>
      <c r="N636" s="1"/>
      <c r="O636" s="1"/>
      <c r="P636" s="1"/>
      <c r="Q636" s="1"/>
    </row>
    <row r="637" spans="1:17" x14ac:dyDescent="0.25">
      <c r="A637" s="1"/>
      <c r="B637" s="7"/>
    </row>
    <row r="638" spans="1:17" x14ac:dyDescent="0.25">
      <c r="A638" s="1"/>
      <c r="B638" s="7"/>
    </row>
    <row r="639" spans="1:17" x14ac:dyDescent="0.25">
      <c r="A639" s="1"/>
      <c r="B639" s="7"/>
    </row>
    <row r="640" spans="1:17" x14ac:dyDescent="0.25">
      <c r="A640" s="1"/>
      <c r="B640" s="7"/>
    </row>
    <row r="641" spans="1:17" x14ac:dyDescent="0.25">
      <c r="A641" s="1"/>
      <c r="B641" s="7"/>
      <c r="C641" s="1"/>
      <c r="D641" s="1"/>
      <c r="E641" s="1"/>
      <c r="F641" s="1"/>
      <c r="G641" s="1"/>
      <c r="H641" s="1"/>
      <c r="I641" s="1"/>
      <c r="J641" s="1"/>
      <c r="K641" s="1"/>
      <c r="L641" s="1"/>
      <c r="M641" s="1"/>
      <c r="N641" s="1"/>
      <c r="O641" s="1"/>
      <c r="P641" s="1"/>
      <c r="Q641" s="1"/>
    </row>
    <row r="642" spans="1:17" x14ac:dyDescent="0.25">
      <c r="A642" s="1"/>
      <c r="B642" s="7"/>
    </row>
    <row r="643" spans="1:17" x14ac:dyDescent="0.25">
      <c r="A643" s="1"/>
      <c r="B643" s="7"/>
    </row>
    <row r="644" spans="1:17" x14ac:dyDescent="0.25">
      <c r="A644" s="1"/>
      <c r="B644" s="7"/>
      <c r="C644" s="1"/>
      <c r="D644" s="1"/>
      <c r="E644" s="1"/>
      <c r="F644" s="1"/>
      <c r="G644" s="1"/>
      <c r="H644" s="1"/>
      <c r="I644" s="1"/>
      <c r="J644" s="1"/>
      <c r="K644" s="1"/>
      <c r="L644" s="1"/>
      <c r="M644" s="1"/>
      <c r="N644" s="1"/>
      <c r="O644" s="1"/>
      <c r="P644" s="1"/>
      <c r="Q644" s="1"/>
    </row>
    <row r="645" spans="1:17" x14ac:dyDescent="0.25">
      <c r="A645" s="1"/>
      <c r="B645" s="7"/>
    </row>
    <row r="646" spans="1:17" x14ac:dyDescent="0.25">
      <c r="A646" s="1"/>
      <c r="B646" s="7"/>
      <c r="C646" s="1"/>
      <c r="D646" s="1"/>
      <c r="E646" s="1"/>
      <c r="F646" s="1"/>
      <c r="G646" s="1"/>
      <c r="H646" s="1"/>
      <c r="I646" s="1"/>
      <c r="J646" s="1"/>
      <c r="K646" s="1"/>
      <c r="L646" s="1"/>
      <c r="M646" s="1"/>
      <c r="N646" s="1"/>
      <c r="O646" s="1"/>
      <c r="P646" s="1"/>
      <c r="Q646" s="1"/>
    </row>
    <row r="647" spans="1:17" x14ac:dyDescent="0.25">
      <c r="A647" s="1"/>
      <c r="B647" s="7"/>
      <c r="C647" s="1"/>
      <c r="D647" s="1"/>
      <c r="E647" s="1"/>
      <c r="F647" s="1"/>
      <c r="G647" s="1"/>
      <c r="H647" s="1"/>
      <c r="I647" s="1"/>
      <c r="J647" s="1"/>
      <c r="K647" s="1"/>
      <c r="L647" s="1"/>
      <c r="M647" s="1"/>
      <c r="N647" s="1"/>
      <c r="O647" s="1"/>
      <c r="P647" s="1"/>
      <c r="Q647" s="1"/>
    </row>
    <row r="648" spans="1:17" x14ac:dyDescent="0.25">
      <c r="A648" s="1"/>
      <c r="B648" s="7"/>
    </row>
    <row r="649" spans="1:17" x14ac:dyDescent="0.25">
      <c r="A649" s="1"/>
      <c r="B649" s="7"/>
      <c r="C649" s="1"/>
      <c r="D649" s="1"/>
      <c r="E649" s="1"/>
      <c r="F649" s="1"/>
      <c r="G649" s="1"/>
      <c r="H649" s="1"/>
      <c r="I649" s="1"/>
      <c r="J649" s="1"/>
      <c r="K649" s="1"/>
      <c r="L649" s="1"/>
      <c r="M649" s="1"/>
      <c r="N649" s="1"/>
      <c r="O649" s="1"/>
      <c r="P649" s="1"/>
      <c r="Q649" s="1"/>
    </row>
    <row r="650" spans="1:17" x14ac:dyDescent="0.25">
      <c r="A650" s="1"/>
      <c r="B650" s="7"/>
    </row>
    <row r="651" spans="1:17" x14ac:dyDescent="0.25">
      <c r="A651" s="1"/>
      <c r="B651" s="7"/>
      <c r="C651" s="1"/>
      <c r="D651" s="1"/>
      <c r="E651" s="1"/>
      <c r="F651" s="1"/>
      <c r="G651" s="1"/>
      <c r="H651" s="1"/>
      <c r="I651" s="1"/>
      <c r="J651" s="1"/>
      <c r="K651" s="1"/>
      <c r="L651" s="1"/>
      <c r="M651" s="1"/>
      <c r="N651" s="1"/>
      <c r="O651" s="1"/>
      <c r="P651" s="1"/>
      <c r="Q651" s="1"/>
    </row>
    <row r="652" spans="1:17" x14ac:dyDescent="0.25">
      <c r="A652" s="1"/>
      <c r="B652" s="7"/>
    </row>
    <row r="653" spans="1:17" x14ac:dyDescent="0.25">
      <c r="A653" s="1"/>
      <c r="B653" s="7"/>
    </row>
    <row r="654" spans="1:17" x14ac:dyDescent="0.25">
      <c r="A654" s="1"/>
      <c r="B654" s="7"/>
    </row>
    <row r="655" spans="1:17" x14ac:dyDescent="0.25">
      <c r="A655" s="1"/>
      <c r="B655" s="7"/>
      <c r="C655" s="1"/>
      <c r="D655" s="1"/>
      <c r="E655" s="1"/>
      <c r="F655" s="1"/>
      <c r="G655" s="1"/>
      <c r="H655" s="1"/>
      <c r="I655" s="1"/>
      <c r="J655" s="1"/>
      <c r="K655" s="1"/>
      <c r="L655" s="1"/>
      <c r="M655" s="1"/>
      <c r="N655" s="1"/>
      <c r="O655" s="1"/>
      <c r="P655" s="1"/>
      <c r="Q655" s="1"/>
    </row>
    <row r="656" spans="1:17" x14ac:dyDescent="0.25">
      <c r="A656" s="1"/>
      <c r="B656" s="7"/>
    </row>
    <row r="657" spans="1:17" x14ac:dyDescent="0.25">
      <c r="A657" s="1"/>
      <c r="B657" s="7"/>
      <c r="C657" s="1"/>
      <c r="D657" s="1"/>
      <c r="E657" s="1"/>
      <c r="F657" s="1"/>
      <c r="G657" s="1"/>
      <c r="H657" s="1"/>
      <c r="I657" s="1"/>
      <c r="J657" s="1"/>
      <c r="K657" s="1"/>
      <c r="L657" s="1"/>
      <c r="M657" s="1"/>
      <c r="N657" s="1"/>
      <c r="O657" s="1"/>
      <c r="P657" s="1"/>
      <c r="Q657" s="1"/>
    </row>
    <row r="658" spans="1:17" x14ac:dyDescent="0.25">
      <c r="A658" s="1"/>
      <c r="B658" s="7"/>
    </row>
    <row r="659" spans="1:17" x14ac:dyDescent="0.25">
      <c r="A659" s="1"/>
      <c r="B659" s="7"/>
      <c r="C659" s="1"/>
      <c r="D659" s="1"/>
      <c r="E659" s="1"/>
      <c r="F659" s="1"/>
      <c r="G659" s="1"/>
      <c r="H659" s="1"/>
      <c r="I659" s="1"/>
      <c r="J659" s="1"/>
      <c r="K659" s="1"/>
      <c r="L659" s="1"/>
      <c r="M659" s="1"/>
      <c r="N659" s="1"/>
      <c r="O659" s="1"/>
      <c r="P659" s="1"/>
      <c r="Q659" s="1"/>
    </row>
    <row r="660" spans="1:17" x14ac:dyDescent="0.25">
      <c r="A660" s="1"/>
      <c r="B660" s="7"/>
      <c r="C660" s="1"/>
      <c r="D660" s="1"/>
      <c r="E660" s="1"/>
      <c r="F660" s="1"/>
      <c r="G660" s="1"/>
      <c r="H660" s="1"/>
      <c r="I660" s="1"/>
      <c r="J660" s="1"/>
      <c r="K660" s="1"/>
      <c r="L660" s="1"/>
      <c r="M660" s="1"/>
      <c r="N660" s="1"/>
      <c r="O660" s="1"/>
      <c r="P660" s="1"/>
      <c r="Q660" s="1"/>
    </row>
    <row r="661" spans="1:17" x14ac:dyDescent="0.25">
      <c r="A661" s="1"/>
      <c r="B661" s="7"/>
      <c r="C661" s="1"/>
      <c r="D661" s="1"/>
      <c r="E661" s="1"/>
      <c r="F661" s="1"/>
      <c r="G661" s="1"/>
      <c r="H661" s="1"/>
      <c r="I661" s="1"/>
      <c r="J661" s="1"/>
      <c r="K661" s="1"/>
      <c r="L661" s="1"/>
      <c r="M661" s="1"/>
      <c r="N661" s="1"/>
      <c r="O661" s="1"/>
      <c r="P661" s="1"/>
      <c r="Q661" s="1"/>
    </row>
    <row r="662" spans="1:17" x14ac:dyDescent="0.25">
      <c r="A662" s="1"/>
      <c r="B662" s="7"/>
      <c r="C662" s="1"/>
      <c r="D662" s="1"/>
      <c r="E662" s="1"/>
      <c r="F662" s="1"/>
      <c r="G662" s="1"/>
      <c r="H662" s="1"/>
      <c r="I662" s="1"/>
      <c r="J662" s="1"/>
      <c r="K662" s="1"/>
      <c r="L662" s="1"/>
      <c r="M662" s="1"/>
      <c r="N662" s="1"/>
      <c r="O662" s="1"/>
      <c r="P662" s="1"/>
      <c r="Q662" s="1"/>
    </row>
    <row r="663" spans="1:17" x14ac:dyDescent="0.25">
      <c r="A663" s="1"/>
      <c r="B663" s="7"/>
    </row>
    <row r="664" spans="1:17" x14ac:dyDescent="0.25">
      <c r="A664" s="1"/>
      <c r="B664" s="7"/>
    </row>
    <row r="665" spans="1:17" x14ac:dyDescent="0.25">
      <c r="A665" s="1"/>
      <c r="B665" s="7"/>
    </row>
    <row r="666" spans="1:17" x14ac:dyDescent="0.25">
      <c r="A666" s="1"/>
      <c r="B666" s="7"/>
    </row>
    <row r="667" spans="1:17" x14ac:dyDescent="0.25">
      <c r="A667" s="1"/>
      <c r="B667" s="7"/>
      <c r="C667" s="1"/>
      <c r="D667" s="1"/>
      <c r="E667" s="1"/>
      <c r="F667" s="1"/>
      <c r="G667" s="1"/>
      <c r="H667" s="1"/>
      <c r="I667" s="1"/>
      <c r="J667" s="1"/>
      <c r="K667" s="1"/>
      <c r="L667" s="1"/>
      <c r="M667" s="1"/>
      <c r="N667" s="1"/>
      <c r="O667" s="1"/>
      <c r="P667" s="1"/>
      <c r="Q667" s="1"/>
    </row>
    <row r="668" spans="1:17" x14ac:dyDescent="0.25">
      <c r="A668" s="1"/>
      <c r="B668" s="7"/>
      <c r="C668" s="1"/>
      <c r="D668" s="1"/>
      <c r="E668" s="1"/>
      <c r="F668" s="1"/>
      <c r="G668" s="1"/>
      <c r="H668" s="1"/>
      <c r="I668" s="1"/>
      <c r="J668" s="1"/>
      <c r="K668" s="1"/>
      <c r="L668" s="1"/>
      <c r="M668" s="1"/>
      <c r="N668" s="1"/>
      <c r="O668" s="1"/>
      <c r="P668" s="1"/>
      <c r="Q668" s="1"/>
    </row>
    <row r="669" spans="1:17" x14ac:dyDescent="0.25">
      <c r="A669" s="1"/>
      <c r="B669" s="7"/>
      <c r="C669" s="1"/>
      <c r="D669" s="1"/>
      <c r="E669" s="1"/>
      <c r="F669" s="1"/>
      <c r="G669" s="1"/>
      <c r="H669" s="1"/>
      <c r="I669" s="1"/>
      <c r="J669" s="1"/>
      <c r="K669" s="1"/>
      <c r="L669" s="1"/>
      <c r="M669" s="1"/>
      <c r="N669" s="1"/>
      <c r="O669" s="1"/>
      <c r="P669" s="1"/>
      <c r="Q669" s="1"/>
    </row>
    <row r="670" spans="1:17" x14ac:dyDescent="0.25">
      <c r="A670" s="1"/>
      <c r="B670" s="7"/>
    </row>
    <row r="671" spans="1:17" x14ac:dyDescent="0.25">
      <c r="A671" s="1"/>
      <c r="B671" s="7"/>
      <c r="C671" s="1"/>
      <c r="D671" s="1"/>
      <c r="E671" s="1"/>
      <c r="F671" s="1"/>
      <c r="G671" s="1"/>
      <c r="H671" s="1"/>
      <c r="I671" s="1"/>
      <c r="J671" s="1"/>
      <c r="K671" s="1"/>
      <c r="L671" s="1"/>
      <c r="M671" s="1"/>
      <c r="N671" s="1"/>
      <c r="O671" s="1"/>
      <c r="P671" s="1"/>
      <c r="Q671" s="1"/>
    </row>
    <row r="672" spans="1:17" x14ac:dyDescent="0.25">
      <c r="A672" s="1"/>
      <c r="B672" s="7"/>
    </row>
    <row r="673" spans="1:17" x14ac:dyDescent="0.25">
      <c r="A673" s="1"/>
      <c r="B673" s="7"/>
      <c r="C673" s="1"/>
      <c r="D673" s="1"/>
      <c r="E673" s="1"/>
      <c r="F673" s="1"/>
      <c r="G673" s="1"/>
      <c r="H673" s="1"/>
      <c r="I673" s="1"/>
      <c r="J673" s="1"/>
      <c r="K673" s="1"/>
      <c r="L673" s="1"/>
      <c r="M673" s="1"/>
      <c r="N673" s="1"/>
      <c r="O673" s="1"/>
      <c r="P673" s="1"/>
      <c r="Q673" s="1"/>
    </row>
    <row r="674" spans="1:17" x14ac:dyDescent="0.25">
      <c r="A674" s="1"/>
      <c r="B674" s="7"/>
    </row>
    <row r="675" spans="1:17" x14ac:dyDescent="0.25">
      <c r="A675" s="1"/>
      <c r="B675" s="7"/>
      <c r="C675" s="1"/>
      <c r="D675" s="1"/>
      <c r="E675" s="1"/>
      <c r="F675" s="1"/>
      <c r="G675" s="1"/>
      <c r="H675" s="1"/>
      <c r="I675" s="1"/>
      <c r="J675" s="1"/>
      <c r="K675" s="1"/>
      <c r="L675" s="1"/>
      <c r="M675" s="1"/>
      <c r="N675" s="1"/>
      <c r="O675" s="1"/>
      <c r="P675" s="1"/>
      <c r="Q675" s="1"/>
    </row>
    <row r="676" spans="1:17" x14ac:dyDescent="0.25">
      <c r="A676" s="1"/>
      <c r="B676" s="7"/>
      <c r="C676" s="1"/>
      <c r="D676" s="1"/>
      <c r="E676" s="1"/>
      <c r="F676" s="1"/>
      <c r="G676" s="1"/>
      <c r="H676" s="1"/>
      <c r="I676" s="1"/>
      <c r="J676" s="1"/>
      <c r="K676" s="1"/>
      <c r="L676" s="1"/>
      <c r="M676" s="1"/>
      <c r="N676" s="1"/>
      <c r="O676" s="1"/>
      <c r="P676" s="1"/>
      <c r="Q676" s="1"/>
    </row>
    <row r="677" spans="1:17" x14ac:dyDescent="0.25">
      <c r="A677" s="1"/>
      <c r="B677" s="7"/>
      <c r="C677" s="1"/>
      <c r="D677" s="1"/>
      <c r="E677" s="1"/>
      <c r="F677" s="1"/>
      <c r="G677" s="1"/>
      <c r="H677" s="1"/>
      <c r="I677" s="1"/>
      <c r="J677" s="1"/>
      <c r="K677" s="1"/>
      <c r="L677" s="1"/>
      <c r="M677" s="1"/>
      <c r="N677" s="1"/>
      <c r="O677" s="1"/>
      <c r="P677" s="1"/>
      <c r="Q677" s="1"/>
    </row>
    <row r="678" spans="1:17" x14ac:dyDescent="0.25">
      <c r="A678" s="1"/>
      <c r="B678" s="7"/>
    </row>
    <row r="679" spans="1:17" x14ac:dyDescent="0.25">
      <c r="A679" s="1"/>
      <c r="B679" s="7"/>
      <c r="C679" s="1"/>
      <c r="D679" s="1"/>
      <c r="E679" s="1"/>
      <c r="F679" s="1"/>
      <c r="G679" s="1"/>
      <c r="H679" s="1"/>
      <c r="I679" s="1"/>
      <c r="J679" s="1"/>
      <c r="K679" s="1"/>
      <c r="L679" s="1"/>
      <c r="M679" s="1"/>
      <c r="N679" s="1"/>
      <c r="O679" s="1"/>
      <c r="P679" s="1"/>
      <c r="Q679" s="1"/>
    </row>
    <row r="680" spans="1:17" x14ac:dyDescent="0.25">
      <c r="A680" s="1"/>
      <c r="B680" s="7"/>
    </row>
    <row r="681" spans="1:17" x14ac:dyDescent="0.25">
      <c r="A681" s="1"/>
      <c r="B681" s="7"/>
      <c r="C681" s="1"/>
      <c r="D681" s="1"/>
      <c r="E681" s="1"/>
      <c r="F681" s="1"/>
      <c r="G681" s="1"/>
      <c r="H681" s="1"/>
      <c r="I681" s="1"/>
      <c r="J681" s="1"/>
      <c r="K681" s="1"/>
      <c r="L681" s="1"/>
      <c r="M681" s="1"/>
      <c r="N681" s="1"/>
      <c r="O681" s="1"/>
      <c r="P681" s="1"/>
      <c r="Q681" s="1"/>
    </row>
    <row r="682" spans="1:17" x14ac:dyDescent="0.25">
      <c r="A682" s="1"/>
      <c r="B682" s="7"/>
      <c r="C682" s="1"/>
      <c r="D682" s="1"/>
      <c r="E682" s="1"/>
      <c r="F682" s="1"/>
      <c r="G682" s="1"/>
      <c r="H682" s="1"/>
      <c r="I682" s="1"/>
      <c r="J682" s="1"/>
      <c r="K682" s="1"/>
      <c r="L682" s="1"/>
      <c r="M682" s="1"/>
      <c r="N682" s="1"/>
      <c r="O682" s="1"/>
      <c r="P682" s="1"/>
      <c r="Q682" s="1"/>
    </row>
    <row r="683" spans="1:17" x14ac:dyDescent="0.25">
      <c r="A683" s="1"/>
      <c r="B683" s="7"/>
      <c r="C683" s="1"/>
      <c r="D683" s="1"/>
      <c r="E683" s="1"/>
      <c r="F683" s="1"/>
      <c r="G683" s="1"/>
      <c r="H683" s="1"/>
      <c r="I683" s="1"/>
      <c r="J683" s="1"/>
      <c r="K683" s="1"/>
      <c r="L683" s="1"/>
      <c r="M683" s="1"/>
      <c r="N683" s="1"/>
      <c r="O683" s="1"/>
      <c r="P683" s="1"/>
      <c r="Q683" s="1"/>
    </row>
    <row r="684" spans="1:17" x14ac:dyDescent="0.25">
      <c r="A684" s="1"/>
      <c r="B684" s="7"/>
      <c r="C684" s="1"/>
      <c r="D684" s="1"/>
      <c r="E684" s="1"/>
      <c r="F684" s="1"/>
      <c r="G684" s="1"/>
      <c r="H684" s="1"/>
      <c r="I684" s="1"/>
      <c r="J684" s="1"/>
      <c r="K684" s="1"/>
      <c r="L684" s="1"/>
      <c r="M684" s="1"/>
      <c r="N684" s="1"/>
      <c r="O684" s="1"/>
      <c r="P684" s="1"/>
      <c r="Q684" s="1"/>
    </row>
    <row r="685" spans="1:17" x14ac:dyDescent="0.25">
      <c r="A685" s="1"/>
      <c r="B685" s="7"/>
    </row>
    <row r="686" spans="1:17" x14ac:dyDescent="0.25">
      <c r="A686" s="1"/>
      <c r="B686" s="7"/>
    </row>
    <row r="687" spans="1:17" x14ac:dyDescent="0.25">
      <c r="A687" s="1"/>
      <c r="B687" s="7"/>
      <c r="C687" s="1"/>
      <c r="D687" s="1"/>
      <c r="E687" s="1"/>
      <c r="F687" s="1"/>
      <c r="G687" s="1"/>
      <c r="H687" s="1"/>
      <c r="I687" s="1"/>
      <c r="J687" s="1"/>
      <c r="K687" s="1"/>
      <c r="L687" s="1"/>
      <c r="M687" s="1"/>
      <c r="N687" s="1"/>
      <c r="O687" s="1"/>
      <c r="P687" s="1"/>
      <c r="Q687" s="1"/>
    </row>
    <row r="688" spans="1:17" x14ac:dyDescent="0.25">
      <c r="A688" s="1"/>
      <c r="B688" s="7"/>
      <c r="C688" s="1"/>
      <c r="D688" s="1"/>
      <c r="E688" s="1"/>
      <c r="F688" s="1"/>
      <c r="G688" s="1"/>
      <c r="H688" s="1"/>
      <c r="I688" s="1"/>
      <c r="J688" s="1"/>
      <c r="K688" s="1"/>
      <c r="L688" s="1"/>
      <c r="M688" s="1"/>
      <c r="N688" s="1"/>
      <c r="O688" s="1"/>
      <c r="P688" s="1"/>
      <c r="Q688" s="1"/>
    </row>
    <row r="689" spans="1:17" x14ac:dyDescent="0.25">
      <c r="A689" s="1"/>
      <c r="B689" s="7"/>
      <c r="C689" s="1"/>
      <c r="D689" s="1"/>
      <c r="E689" s="1"/>
      <c r="F689" s="1"/>
      <c r="G689" s="1"/>
      <c r="H689" s="1"/>
      <c r="I689" s="1"/>
      <c r="J689" s="1"/>
      <c r="K689" s="1"/>
      <c r="L689" s="1"/>
      <c r="M689" s="1"/>
      <c r="N689" s="1"/>
      <c r="O689" s="1"/>
      <c r="P689" s="1"/>
      <c r="Q689" s="1"/>
    </row>
    <row r="690" spans="1:17" x14ac:dyDescent="0.25">
      <c r="A690" s="1"/>
      <c r="B690" s="7"/>
    </row>
    <row r="691" spans="1:17" x14ac:dyDescent="0.25">
      <c r="A691" s="1"/>
      <c r="B691" s="7"/>
    </row>
    <row r="692" spans="1:17" x14ac:dyDescent="0.25">
      <c r="A692" s="1"/>
      <c r="B692" s="7"/>
    </row>
    <row r="693" spans="1:17" x14ac:dyDescent="0.25">
      <c r="A693" s="1"/>
      <c r="B693" s="7"/>
      <c r="C693" s="1"/>
      <c r="D693" s="1"/>
      <c r="E693" s="1"/>
      <c r="F693" s="1"/>
      <c r="G693" s="1"/>
      <c r="H693" s="1"/>
      <c r="I693" s="1"/>
      <c r="J693" s="1"/>
      <c r="K693" s="1"/>
      <c r="L693" s="1"/>
      <c r="M693" s="1"/>
      <c r="N693" s="1"/>
      <c r="O693" s="1"/>
      <c r="P693" s="1"/>
      <c r="Q693" s="1"/>
    </row>
    <row r="694" spans="1:17" x14ac:dyDescent="0.25">
      <c r="A694" s="1"/>
      <c r="B694" s="7"/>
    </row>
    <row r="695" spans="1:17" x14ac:dyDescent="0.25">
      <c r="A695" s="1"/>
      <c r="B695" s="7"/>
      <c r="C695" s="1"/>
      <c r="D695" s="1"/>
      <c r="E695" s="1"/>
      <c r="F695" s="1"/>
      <c r="G695" s="1"/>
      <c r="H695" s="1"/>
      <c r="I695" s="1"/>
      <c r="J695" s="1"/>
      <c r="K695" s="1"/>
      <c r="L695" s="1"/>
      <c r="M695" s="1"/>
      <c r="N695" s="1"/>
      <c r="O695" s="1"/>
      <c r="P695" s="1"/>
      <c r="Q695" s="1"/>
    </row>
    <row r="696" spans="1:17" x14ac:dyDescent="0.25">
      <c r="A696" s="1"/>
      <c r="B696" s="7"/>
    </row>
    <row r="697" spans="1:17" x14ac:dyDescent="0.25">
      <c r="A697" s="1"/>
      <c r="B697" s="7"/>
      <c r="C697" s="1"/>
      <c r="D697" s="1"/>
      <c r="E697" s="1"/>
      <c r="F697" s="1"/>
      <c r="G697" s="1"/>
      <c r="H697" s="1"/>
      <c r="I697" s="1"/>
      <c r="J697" s="1"/>
      <c r="K697" s="1"/>
      <c r="L697" s="1"/>
      <c r="M697" s="1"/>
      <c r="N697" s="1"/>
      <c r="O697" s="1"/>
      <c r="P697" s="1"/>
      <c r="Q697" s="1"/>
    </row>
    <row r="698" spans="1:17" x14ac:dyDescent="0.25">
      <c r="A698" s="1"/>
      <c r="B698" s="7"/>
    </row>
    <row r="699" spans="1:17" x14ac:dyDescent="0.25">
      <c r="A699" s="1"/>
      <c r="B699" s="7"/>
      <c r="C699" s="1"/>
      <c r="D699" s="1"/>
      <c r="E699" s="1"/>
      <c r="F699" s="1"/>
      <c r="G699" s="1"/>
      <c r="H699" s="1"/>
      <c r="I699" s="1"/>
      <c r="J699" s="1"/>
      <c r="K699" s="1"/>
      <c r="L699" s="1"/>
      <c r="M699" s="1"/>
      <c r="N699" s="1"/>
      <c r="O699" s="1"/>
      <c r="P699" s="1"/>
      <c r="Q699" s="1"/>
    </row>
    <row r="700" spans="1:17" x14ac:dyDescent="0.25">
      <c r="A700" s="1"/>
      <c r="B700" s="7"/>
    </row>
    <row r="701" spans="1:17" x14ac:dyDescent="0.25">
      <c r="A701" s="1"/>
      <c r="B701" s="7"/>
    </row>
    <row r="702" spans="1:17" x14ac:dyDescent="0.25">
      <c r="A702" s="1"/>
      <c r="B702" s="7"/>
    </row>
    <row r="703" spans="1:17" x14ac:dyDescent="0.25">
      <c r="A703" s="1"/>
      <c r="B703" s="7"/>
      <c r="C703" s="1"/>
      <c r="D703" s="1"/>
      <c r="E703" s="1"/>
      <c r="F703" s="1"/>
      <c r="G703" s="1"/>
      <c r="H703" s="1"/>
      <c r="I703" s="1"/>
      <c r="J703" s="1"/>
      <c r="K703" s="1"/>
      <c r="L703" s="1"/>
      <c r="M703" s="1"/>
      <c r="N703" s="1"/>
      <c r="O703" s="1"/>
      <c r="P703" s="1"/>
      <c r="Q703" s="1"/>
    </row>
    <row r="704" spans="1:17" x14ac:dyDescent="0.25">
      <c r="A704" s="1"/>
      <c r="B704" s="7"/>
    </row>
    <row r="705" spans="1:17" x14ac:dyDescent="0.25">
      <c r="A705" s="1"/>
      <c r="B705" s="7"/>
      <c r="C705" s="1"/>
      <c r="D705" s="1"/>
      <c r="E705" s="1"/>
      <c r="F705" s="1"/>
      <c r="G705" s="1"/>
      <c r="H705" s="1"/>
      <c r="I705" s="1"/>
      <c r="J705" s="1"/>
      <c r="K705" s="1"/>
      <c r="L705" s="1"/>
      <c r="M705" s="1"/>
      <c r="N705" s="1"/>
      <c r="O705" s="1"/>
      <c r="P705" s="1"/>
      <c r="Q705" s="1"/>
    </row>
    <row r="706" spans="1:17" x14ac:dyDescent="0.25">
      <c r="A706" s="1"/>
      <c r="B706" s="7"/>
    </row>
    <row r="707" spans="1:17" x14ac:dyDescent="0.25">
      <c r="A707" s="1"/>
      <c r="B707" s="7"/>
      <c r="C707" s="1"/>
      <c r="D707" s="1"/>
      <c r="E707" s="1"/>
      <c r="F707" s="1"/>
      <c r="G707" s="1"/>
      <c r="H707" s="1"/>
      <c r="I707" s="1"/>
      <c r="J707" s="1"/>
      <c r="K707" s="1"/>
      <c r="L707" s="1"/>
      <c r="M707" s="1"/>
      <c r="N707" s="1"/>
      <c r="O707" s="1"/>
      <c r="P707" s="1"/>
      <c r="Q707" s="1"/>
    </row>
    <row r="708" spans="1:17" x14ac:dyDescent="0.25">
      <c r="A708" s="1"/>
      <c r="B708" s="7"/>
    </row>
    <row r="709" spans="1:17" x14ac:dyDescent="0.25">
      <c r="A709" s="1"/>
      <c r="B709" s="7"/>
      <c r="C709" s="1"/>
      <c r="D709" s="1"/>
      <c r="E709" s="1"/>
      <c r="F709" s="1"/>
      <c r="G709" s="1"/>
      <c r="H709" s="1"/>
      <c r="I709" s="1"/>
      <c r="J709" s="1"/>
      <c r="K709" s="1"/>
      <c r="L709" s="1"/>
      <c r="M709" s="1"/>
      <c r="N709" s="1"/>
      <c r="O709" s="1"/>
      <c r="P709" s="1"/>
      <c r="Q709" s="1"/>
    </row>
    <row r="710" spans="1:17" x14ac:dyDescent="0.25">
      <c r="A710" s="1"/>
      <c r="B710" s="7"/>
    </row>
    <row r="711" spans="1:17" x14ac:dyDescent="0.25">
      <c r="A711" s="1"/>
      <c r="B711" s="7"/>
      <c r="C711" s="1"/>
      <c r="D711" s="1"/>
      <c r="E711" s="1"/>
      <c r="F711" s="1"/>
      <c r="G711" s="1"/>
      <c r="H711" s="1"/>
      <c r="I711" s="1"/>
      <c r="J711" s="1"/>
      <c r="K711" s="1"/>
      <c r="L711" s="1"/>
      <c r="M711" s="1"/>
      <c r="N711" s="1"/>
      <c r="O711" s="1"/>
      <c r="P711" s="1"/>
      <c r="Q711" s="1"/>
    </row>
    <row r="712" spans="1:17" x14ac:dyDescent="0.25">
      <c r="A712" s="1"/>
      <c r="B712" s="7"/>
    </row>
    <row r="713" spans="1:17" x14ac:dyDescent="0.25">
      <c r="A713" s="1"/>
      <c r="B713" s="7"/>
      <c r="C713" s="1"/>
      <c r="D713" s="1"/>
      <c r="E713" s="1"/>
      <c r="F713" s="1"/>
      <c r="G713" s="1"/>
      <c r="H713" s="1"/>
      <c r="I713" s="1"/>
      <c r="J713" s="1"/>
      <c r="K713" s="1"/>
      <c r="L713" s="1"/>
      <c r="M713" s="1"/>
      <c r="N713" s="1"/>
      <c r="O713" s="1"/>
      <c r="P713" s="1"/>
      <c r="Q713" s="1"/>
    </row>
    <row r="714" spans="1:17" x14ac:dyDescent="0.25">
      <c r="A714" s="1"/>
      <c r="B714" s="7"/>
      <c r="C714" s="1"/>
      <c r="D714" s="1"/>
      <c r="E714" s="1"/>
      <c r="F714" s="1"/>
      <c r="G714" s="1"/>
      <c r="H714" s="1"/>
      <c r="I714" s="1"/>
      <c r="J714" s="1"/>
      <c r="K714" s="1"/>
      <c r="L714" s="1"/>
      <c r="M714" s="1"/>
      <c r="N714" s="1"/>
      <c r="O714" s="1"/>
      <c r="P714" s="1"/>
      <c r="Q714" s="1"/>
    </row>
    <row r="715" spans="1:17" x14ac:dyDescent="0.25">
      <c r="A715" s="1"/>
      <c r="B715" s="7"/>
      <c r="C715" s="1"/>
      <c r="D715" s="1"/>
      <c r="E715" s="1"/>
      <c r="F715" s="1"/>
      <c r="G715" s="1"/>
      <c r="H715" s="1"/>
      <c r="I715" s="1"/>
      <c r="J715" s="1"/>
      <c r="K715" s="1"/>
      <c r="L715" s="1"/>
      <c r="M715" s="1"/>
      <c r="N715" s="1"/>
      <c r="O715" s="1"/>
      <c r="P715" s="1"/>
      <c r="Q715" s="1"/>
    </row>
    <row r="716" spans="1:17" x14ac:dyDescent="0.25">
      <c r="A716" s="1"/>
      <c r="B716" s="7"/>
    </row>
    <row r="717" spans="1:17" x14ac:dyDescent="0.25">
      <c r="A717" s="1"/>
      <c r="B717" s="7"/>
    </row>
    <row r="718" spans="1:17" x14ac:dyDescent="0.25">
      <c r="A718" s="1"/>
      <c r="B718" s="7"/>
    </row>
    <row r="719" spans="1:17" x14ac:dyDescent="0.25">
      <c r="A719" s="1"/>
      <c r="B719" s="7"/>
    </row>
    <row r="720" spans="1:17" x14ac:dyDescent="0.25">
      <c r="A720" s="1"/>
      <c r="B720" s="7"/>
      <c r="C720" s="1"/>
      <c r="D720" s="1"/>
      <c r="E720" s="1"/>
      <c r="F720" s="1"/>
      <c r="G720" s="1"/>
      <c r="H720" s="1"/>
      <c r="I720" s="1"/>
      <c r="J720" s="1"/>
      <c r="K720" s="1"/>
      <c r="L720" s="1"/>
      <c r="M720" s="1"/>
      <c r="N720" s="1"/>
      <c r="O720" s="1"/>
      <c r="P720" s="1"/>
      <c r="Q720" s="1"/>
    </row>
    <row r="721" spans="1:17" x14ac:dyDescent="0.25">
      <c r="A721" s="1"/>
      <c r="B721" s="7"/>
      <c r="C721" s="1"/>
      <c r="D721" s="1"/>
      <c r="E721" s="1"/>
      <c r="F721" s="1"/>
      <c r="G721" s="1"/>
      <c r="H721" s="1"/>
      <c r="I721" s="1"/>
      <c r="J721" s="1"/>
      <c r="K721" s="1"/>
      <c r="L721" s="1"/>
      <c r="M721" s="1"/>
      <c r="N721" s="1"/>
      <c r="O721" s="1"/>
      <c r="P721" s="1"/>
      <c r="Q721" s="1"/>
    </row>
    <row r="722" spans="1:17" x14ac:dyDescent="0.25">
      <c r="A722" s="1"/>
      <c r="B722" s="7"/>
    </row>
    <row r="723" spans="1:17" x14ac:dyDescent="0.25">
      <c r="A723" s="1"/>
      <c r="B723" s="7"/>
    </row>
    <row r="724" spans="1:17" x14ac:dyDescent="0.25">
      <c r="A724" s="1"/>
      <c r="B724" s="7"/>
    </row>
    <row r="725" spans="1:17" x14ac:dyDescent="0.25">
      <c r="A725" s="1"/>
      <c r="B725" s="7"/>
    </row>
    <row r="726" spans="1:17" x14ac:dyDescent="0.25">
      <c r="A726" s="1"/>
      <c r="B726" s="7"/>
    </row>
    <row r="727" spans="1:17" x14ac:dyDescent="0.25">
      <c r="A727" s="1"/>
      <c r="B727" s="7"/>
      <c r="C727" s="1"/>
      <c r="D727" s="1"/>
      <c r="E727" s="1"/>
      <c r="F727" s="1"/>
      <c r="G727" s="1"/>
      <c r="H727" s="1"/>
      <c r="I727" s="1"/>
      <c r="J727" s="1"/>
      <c r="K727" s="1"/>
      <c r="L727" s="1"/>
      <c r="M727" s="1"/>
      <c r="N727" s="1"/>
      <c r="O727" s="1"/>
      <c r="P727" s="1"/>
      <c r="Q727" s="1"/>
    </row>
    <row r="728" spans="1:17" x14ac:dyDescent="0.25">
      <c r="A728" s="1"/>
      <c r="B728" s="7"/>
      <c r="C728" s="1"/>
      <c r="D728" s="1"/>
      <c r="E728" s="1"/>
      <c r="F728" s="1"/>
      <c r="G728" s="1"/>
      <c r="H728" s="1"/>
      <c r="I728" s="1"/>
      <c r="J728" s="1"/>
      <c r="K728" s="1"/>
      <c r="L728" s="1"/>
      <c r="M728" s="1"/>
      <c r="N728" s="1"/>
      <c r="O728" s="1"/>
      <c r="P728" s="1"/>
      <c r="Q728" s="1"/>
    </row>
    <row r="729" spans="1:17" x14ac:dyDescent="0.25">
      <c r="A729" s="1"/>
      <c r="B729" s="7"/>
    </row>
    <row r="730" spans="1:17" x14ac:dyDescent="0.25">
      <c r="A730" s="1"/>
      <c r="B730" s="7"/>
    </row>
    <row r="731" spans="1:17" x14ac:dyDescent="0.25">
      <c r="A731" s="1"/>
      <c r="B731" s="7"/>
      <c r="C731" s="1"/>
      <c r="D731" s="1"/>
      <c r="E731" s="1"/>
      <c r="F731" s="1"/>
      <c r="G731" s="1"/>
      <c r="H731" s="1"/>
      <c r="I731" s="1"/>
      <c r="J731" s="1"/>
      <c r="K731" s="1"/>
      <c r="L731" s="1"/>
      <c r="M731" s="1"/>
      <c r="N731" s="1"/>
      <c r="O731" s="1"/>
      <c r="P731" s="1"/>
      <c r="Q731" s="1"/>
    </row>
    <row r="732" spans="1:17" x14ac:dyDescent="0.25">
      <c r="A732" s="1"/>
      <c r="B732" s="7"/>
      <c r="C732" s="1"/>
      <c r="D732" s="1"/>
      <c r="E732" s="1"/>
      <c r="F732" s="1"/>
      <c r="G732" s="1"/>
      <c r="H732" s="1"/>
      <c r="I732" s="1"/>
      <c r="J732" s="1"/>
      <c r="K732" s="1"/>
      <c r="L732" s="1"/>
      <c r="M732" s="1"/>
      <c r="N732" s="1"/>
      <c r="O732" s="1"/>
      <c r="P732" s="1"/>
      <c r="Q732" s="1"/>
    </row>
    <row r="733" spans="1:17" x14ac:dyDescent="0.25">
      <c r="A733" s="1"/>
      <c r="B733" s="7"/>
    </row>
    <row r="734" spans="1:17" x14ac:dyDescent="0.25">
      <c r="A734" s="1"/>
      <c r="B734" s="7"/>
      <c r="C734" s="1"/>
      <c r="D734" s="1"/>
      <c r="E734" s="1"/>
      <c r="F734" s="1"/>
      <c r="G734" s="1"/>
      <c r="H734" s="1"/>
      <c r="I734" s="1"/>
      <c r="J734" s="1"/>
      <c r="K734" s="1"/>
      <c r="L734" s="1"/>
      <c r="M734" s="1"/>
      <c r="N734" s="1"/>
      <c r="O734" s="1"/>
      <c r="P734" s="1"/>
      <c r="Q734" s="1"/>
    </row>
    <row r="735" spans="1:17" x14ac:dyDescent="0.25">
      <c r="A735" s="1"/>
      <c r="B735" s="7"/>
    </row>
    <row r="736" spans="1:17" x14ac:dyDescent="0.25">
      <c r="A736" s="1"/>
      <c r="B736" s="7"/>
      <c r="C736" s="1"/>
      <c r="D736" s="1"/>
      <c r="E736" s="1"/>
      <c r="F736" s="1"/>
      <c r="G736" s="1"/>
      <c r="H736" s="1"/>
      <c r="I736" s="1"/>
      <c r="J736" s="1"/>
      <c r="K736" s="1"/>
      <c r="L736" s="1"/>
      <c r="M736" s="1"/>
      <c r="N736" s="1"/>
      <c r="O736" s="1"/>
      <c r="P736" s="1"/>
      <c r="Q736" s="1"/>
    </row>
    <row r="737" spans="1:17" x14ac:dyDescent="0.25">
      <c r="A737" s="1"/>
      <c r="B737" s="7"/>
      <c r="C737" s="1"/>
      <c r="D737" s="1"/>
      <c r="E737" s="1"/>
      <c r="F737" s="1"/>
      <c r="G737" s="1"/>
      <c r="H737" s="1"/>
      <c r="I737" s="1"/>
      <c r="J737" s="1"/>
      <c r="K737" s="1"/>
      <c r="L737" s="1"/>
      <c r="M737" s="1"/>
      <c r="N737" s="1"/>
      <c r="O737" s="1"/>
      <c r="P737" s="1"/>
      <c r="Q737" s="1"/>
    </row>
    <row r="738" spans="1:17" x14ac:dyDescent="0.25">
      <c r="A738" s="1"/>
      <c r="B738" s="7"/>
    </row>
    <row r="739" spans="1:17" x14ac:dyDescent="0.25">
      <c r="A739" s="1"/>
      <c r="B739" s="7"/>
      <c r="C739" s="1"/>
      <c r="D739" s="1"/>
      <c r="E739" s="1"/>
      <c r="F739" s="1"/>
      <c r="G739" s="1"/>
      <c r="H739" s="1"/>
      <c r="I739" s="1"/>
      <c r="J739" s="1"/>
      <c r="K739" s="1"/>
      <c r="L739" s="1"/>
      <c r="M739" s="1"/>
      <c r="N739" s="1"/>
      <c r="O739" s="1"/>
      <c r="P739" s="1"/>
      <c r="Q739" s="1"/>
    </row>
    <row r="740" spans="1:17" x14ac:dyDescent="0.25">
      <c r="A740" s="1"/>
      <c r="B740" s="7"/>
    </row>
    <row r="741" spans="1:17" x14ac:dyDescent="0.25">
      <c r="A741" s="1"/>
      <c r="B741" s="7"/>
    </row>
    <row r="742" spans="1:17" x14ac:dyDescent="0.25">
      <c r="A742" s="1"/>
      <c r="B742" s="7"/>
    </row>
    <row r="743" spans="1:17" x14ac:dyDescent="0.25">
      <c r="A743" s="1"/>
      <c r="B743" s="7"/>
      <c r="C743" s="1"/>
      <c r="D743" s="1"/>
      <c r="E743" s="1"/>
      <c r="F743" s="1"/>
      <c r="G743" s="1"/>
      <c r="H743" s="1"/>
      <c r="I743" s="1"/>
      <c r="J743" s="1"/>
      <c r="K743" s="1"/>
      <c r="L743" s="1"/>
      <c r="M743" s="1"/>
      <c r="N743" s="1"/>
      <c r="O743" s="1"/>
      <c r="P743" s="1"/>
      <c r="Q743" s="1"/>
    </row>
    <row r="744" spans="1:17" x14ac:dyDescent="0.25">
      <c r="A744" s="1"/>
      <c r="B744" s="7"/>
    </row>
    <row r="745" spans="1:17" x14ac:dyDescent="0.25">
      <c r="A745" s="1"/>
      <c r="B745" s="7"/>
    </row>
    <row r="746" spans="1:17" x14ac:dyDescent="0.25">
      <c r="A746" s="1"/>
      <c r="B746" s="7"/>
    </row>
    <row r="747" spans="1:17" x14ac:dyDescent="0.25">
      <c r="A747" s="1"/>
      <c r="B747" s="7"/>
    </row>
    <row r="748" spans="1:17" x14ac:dyDescent="0.25">
      <c r="A748" s="1"/>
      <c r="B748" s="7"/>
      <c r="C748" s="1"/>
      <c r="D748" s="1"/>
      <c r="E748" s="1"/>
      <c r="F748" s="1"/>
      <c r="G748" s="1"/>
      <c r="H748" s="1"/>
      <c r="I748" s="1"/>
      <c r="J748" s="1"/>
      <c r="K748" s="1"/>
      <c r="L748" s="1"/>
      <c r="M748" s="1"/>
      <c r="N748" s="1"/>
      <c r="O748" s="1"/>
      <c r="P748" s="1"/>
      <c r="Q748" s="1"/>
    </row>
    <row r="749" spans="1:17" x14ac:dyDescent="0.25">
      <c r="A749" s="1"/>
      <c r="B749" s="7"/>
    </row>
    <row r="750" spans="1:17" x14ac:dyDescent="0.25">
      <c r="A750" s="1"/>
      <c r="B750" s="7"/>
    </row>
    <row r="751" spans="1:17" x14ac:dyDescent="0.25">
      <c r="A751" s="1"/>
      <c r="B751" s="7"/>
    </row>
    <row r="752" spans="1:17" x14ac:dyDescent="0.25">
      <c r="A752" s="1"/>
      <c r="B752" s="7"/>
    </row>
    <row r="753" spans="1:17" x14ac:dyDescent="0.25">
      <c r="A753" s="1"/>
      <c r="B753" s="7"/>
    </row>
    <row r="754" spans="1:17" x14ac:dyDescent="0.25">
      <c r="A754" s="1"/>
      <c r="B754" s="7"/>
      <c r="C754" s="1"/>
      <c r="D754" s="1"/>
      <c r="E754" s="1"/>
      <c r="F754" s="1"/>
      <c r="G754" s="1"/>
      <c r="H754" s="1"/>
      <c r="I754" s="1"/>
      <c r="J754" s="1"/>
      <c r="K754" s="1"/>
      <c r="L754" s="1"/>
      <c r="M754" s="1"/>
      <c r="N754" s="1"/>
      <c r="O754" s="1"/>
      <c r="P754" s="1"/>
      <c r="Q754" s="1"/>
    </row>
    <row r="755" spans="1:17" x14ac:dyDescent="0.25">
      <c r="A755" s="1"/>
      <c r="B755" s="7"/>
    </row>
    <row r="756" spans="1:17" x14ac:dyDescent="0.25">
      <c r="A756" s="1"/>
      <c r="B756" s="7"/>
    </row>
    <row r="757" spans="1:17" x14ac:dyDescent="0.25">
      <c r="A757" s="1"/>
      <c r="B757" s="7"/>
    </row>
    <row r="758" spans="1:17" x14ac:dyDescent="0.25">
      <c r="A758" s="1"/>
      <c r="B758" s="7"/>
      <c r="C758" s="1"/>
      <c r="D758" s="1"/>
      <c r="E758" s="1"/>
      <c r="F758" s="1"/>
      <c r="G758" s="1"/>
      <c r="H758" s="1"/>
      <c r="I758" s="1"/>
      <c r="J758" s="1"/>
      <c r="K758" s="1"/>
      <c r="L758" s="1"/>
      <c r="M758" s="1"/>
      <c r="N758" s="1"/>
      <c r="O758" s="1"/>
      <c r="P758" s="1"/>
      <c r="Q758" s="1"/>
    </row>
    <row r="759" spans="1:17" x14ac:dyDescent="0.25">
      <c r="A759" s="1"/>
      <c r="B759" s="7"/>
      <c r="C759" s="1"/>
      <c r="D759" s="1"/>
      <c r="E759" s="1"/>
      <c r="F759" s="1"/>
      <c r="G759" s="1"/>
      <c r="H759" s="1"/>
      <c r="I759" s="1"/>
      <c r="J759" s="1"/>
      <c r="K759" s="1"/>
      <c r="L759" s="1"/>
      <c r="M759" s="1"/>
      <c r="N759" s="1"/>
      <c r="O759" s="1"/>
      <c r="P759" s="1"/>
      <c r="Q759" s="1"/>
    </row>
    <row r="760" spans="1:17" x14ac:dyDescent="0.25">
      <c r="A760" s="1"/>
      <c r="B760" s="7"/>
      <c r="C760" s="1"/>
      <c r="D760" s="1"/>
      <c r="E760" s="1"/>
      <c r="F760" s="1"/>
      <c r="G760" s="1"/>
      <c r="H760" s="1"/>
      <c r="I760" s="1"/>
      <c r="J760" s="1"/>
      <c r="K760" s="1"/>
      <c r="L760" s="1"/>
      <c r="M760" s="1"/>
      <c r="N760" s="1"/>
      <c r="O760" s="1"/>
      <c r="P760" s="1"/>
      <c r="Q760" s="1"/>
    </row>
    <row r="761" spans="1:17" x14ac:dyDescent="0.25">
      <c r="A761" s="1"/>
      <c r="B761" s="7"/>
      <c r="C761" s="1"/>
      <c r="D761" s="1"/>
      <c r="E761" s="1"/>
      <c r="F761" s="1"/>
      <c r="G761" s="1"/>
      <c r="H761" s="1"/>
      <c r="I761" s="1"/>
      <c r="J761" s="1"/>
      <c r="K761" s="1"/>
      <c r="L761" s="1"/>
      <c r="M761" s="1"/>
      <c r="N761" s="1"/>
      <c r="O761" s="1"/>
      <c r="P761" s="1"/>
      <c r="Q761" s="1"/>
    </row>
    <row r="762" spans="1:17" x14ac:dyDescent="0.25">
      <c r="A762" s="1"/>
      <c r="B762" s="7"/>
      <c r="C762" s="1"/>
      <c r="D762" s="1"/>
      <c r="E762" s="1"/>
      <c r="F762" s="1"/>
      <c r="G762" s="1"/>
      <c r="H762" s="1"/>
      <c r="I762" s="1"/>
      <c r="J762" s="1"/>
      <c r="K762" s="1"/>
      <c r="L762" s="1"/>
      <c r="M762" s="1"/>
      <c r="N762" s="1"/>
      <c r="O762" s="1"/>
      <c r="P762" s="1"/>
      <c r="Q762" s="1"/>
    </row>
    <row r="763" spans="1:17" x14ac:dyDescent="0.25">
      <c r="A763" s="1"/>
      <c r="B763" s="7"/>
      <c r="C763" s="1"/>
      <c r="D763" s="1"/>
      <c r="E763" s="1"/>
      <c r="F763" s="1"/>
      <c r="G763" s="1"/>
      <c r="H763" s="1"/>
      <c r="I763" s="1"/>
      <c r="J763" s="1"/>
      <c r="K763" s="1"/>
      <c r="L763" s="1"/>
      <c r="M763" s="1"/>
      <c r="N763" s="1"/>
      <c r="O763" s="1"/>
      <c r="P763" s="1"/>
      <c r="Q763" s="1"/>
    </row>
    <row r="764" spans="1:17" x14ac:dyDescent="0.25">
      <c r="A764" s="1"/>
      <c r="B764" s="7"/>
      <c r="C764" s="1"/>
      <c r="D764" s="1"/>
      <c r="E764" s="1"/>
      <c r="F764" s="1"/>
      <c r="G764" s="1"/>
      <c r="H764" s="1"/>
      <c r="I764" s="1"/>
      <c r="J764" s="1"/>
      <c r="K764" s="1"/>
      <c r="L764" s="1"/>
      <c r="M764" s="1"/>
      <c r="N764" s="1"/>
      <c r="O764" s="1"/>
      <c r="P764" s="1"/>
      <c r="Q764" s="1"/>
    </row>
    <row r="765" spans="1:17" x14ac:dyDescent="0.25">
      <c r="A765" s="1"/>
      <c r="B765" s="7"/>
      <c r="C765" s="1"/>
      <c r="D765" s="1"/>
      <c r="E765" s="1"/>
      <c r="F765" s="1"/>
      <c r="G765" s="1"/>
      <c r="H765" s="1"/>
      <c r="I765" s="1"/>
      <c r="J765" s="1"/>
      <c r="K765" s="1"/>
      <c r="L765" s="1"/>
      <c r="M765" s="1"/>
      <c r="N765" s="1"/>
      <c r="O765" s="1"/>
      <c r="P765" s="1"/>
      <c r="Q765" s="1"/>
    </row>
    <row r="766" spans="1:17" x14ac:dyDescent="0.25">
      <c r="A766" s="1"/>
      <c r="B766" s="7"/>
    </row>
    <row r="767" spans="1:17" x14ac:dyDescent="0.25">
      <c r="A767" s="1"/>
      <c r="B767" s="7"/>
    </row>
    <row r="768" spans="1:17" x14ac:dyDescent="0.25">
      <c r="A768" s="1"/>
      <c r="B768" s="7"/>
    </row>
    <row r="769" spans="1:17" x14ac:dyDescent="0.25">
      <c r="A769" s="1"/>
      <c r="B769" s="7"/>
      <c r="C769" s="1"/>
      <c r="D769" s="1"/>
      <c r="E769" s="1"/>
      <c r="F769" s="1"/>
      <c r="G769" s="1"/>
      <c r="H769" s="1"/>
      <c r="I769" s="1"/>
      <c r="J769" s="1"/>
      <c r="K769" s="1"/>
      <c r="L769" s="1"/>
      <c r="M769" s="1"/>
      <c r="N769" s="1"/>
      <c r="O769" s="1"/>
      <c r="P769" s="1"/>
      <c r="Q769" s="1"/>
    </row>
    <row r="770" spans="1:17" x14ac:dyDescent="0.25">
      <c r="A770" s="1"/>
      <c r="B770" s="7"/>
      <c r="C770" s="1"/>
      <c r="D770" s="1"/>
      <c r="E770" s="1"/>
      <c r="F770" s="1"/>
      <c r="G770" s="1"/>
      <c r="H770" s="1"/>
      <c r="I770" s="1"/>
      <c r="J770" s="1"/>
      <c r="K770" s="1"/>
      <c r="L770" s="1"/>
      <c r="M770" s="1"/>
      <c r="N770" s="1"/>
      <c r="O770" s="1"/>
      <c r="P770" s="1"/>
      <c r="Q770" s="1"/>
    </row>
    <row r="771" spans="1:17" x14ac:dyDescent="0.25">
      <c r="A771" s="1"/>
      <c r="B771" s="7"/>
    </row>
    <row r="772" spans="1:17" x14ac:dyDescent="0.25">
      <c r="A772" s="1"/>
      <c r="B772" s="7"/>
    </row>
    <row r="773" spans="1:17" x14ac:dyDescent="0.25">
      <c r="A773" s="1"/>
      <c r="B773" s="7"/>
    </row>
    <row r="774" spans="1:17" x14ac:dyDescent="0.25">
      <c r="A774" s="1"/>
      <c r="B774" s="7"/>
    </row>
    <row r="775" spans="1:17" x14ac:dyDescent="0.25">
      <c r="A775" s="1"/>
      <c r="B775" s="7"/>
      <c r="C775" s="1"/>
      <c r="D775" s="1"/>
      <c r="E775" s="1"/>
      <c r="F775" s="1"/>
      <c r="G775" s="1"/>
      <c r="H775" s="1"/>
      <c r="I775" s="1"/>
      <c r="J775" s="1"/>
      <c r="K775" s="1"/>
      <c r="L775" s="1"/>
      <c r="M775" s="1"/>
      <c r="N775" s="1"/>
      <c r="O775" s="1"/>
      <c r="P775" s="1"/>
      <c r="Q775" s="1"/>
    </row>
    <row r="776" spans="1:17" x14ac:dyDescent="0.25">
      <c r="A776" s="1"/>
      <c r="B776" s="7"/>
    </row>
    <row r="777" spans="1:17" x14ac:dyDescent="0.25">
      <c r="A777" s="1"/>
      <c r="B777" s="7"/>
    </row>
    <row r="778" spans="1:17" x14ac:dyDescent="0.25">
      <c r="A778" s="1"/>
      <c r="B778" s="7"/>
    </row>
    <row r="779" spans="1:17" x14ac:dyDescent="0.25">
      <c r="A779" s="1"/>
      <c r="B779" s="7"/>
    </row>
    <row r="780" spans="1:17" x14ac:dyDescent="0.25">
      <c r="A780" s="1"/>
      <c r="B780" s="7"/>
    </row>
    <row r="781" spans="1:17" x14ac:dyDescent="0.25">
      <c r="A781" s="1"/>
      <c r="B781" s="7"/>
    </row>
    <row r="782" spans="1:17" x14ac:dyDescent="0.25">
      <c r="A782" s="1"/>
      <c r="B782" s="7"/>
    </row>
    <row r="783" spans="1:17" x14ac:dyDescent="0.25">
      <c r="A783" s="1"/>
      <c r="B783" s="7"/>
    </row>
    <row r="784" spans="1:17" x14ac:dyDescent="0.25">
      <c r="A784" s="1"/>
      <c r="B784" s="7"/>
    </row>
    <row r="785" spans="1:17" x14ac:dyDescent="0.25">
      <c r="A785" s="1"/>
      <c r="B785" s="7"/>
    </row>
    <row r="786" spans="1:17" x14ac:dyDescent="0.25">
      <c r="A786" s="1"/>
      <c r="B786" s="7"/>
      <c r="C786" s="1"/>
      <c r="D786" s="1"/>
      <c r="E786" s="1"/>
      <c r="F786" s="1"/>
      <c r="G786" s="1"/>
      <c r="H786" s="1"/>
      <c r="I786" s="1"/>
      <c r="J786" s="1"/>
      <c r="K786" s="1"/>
      <c r="L786" s="1"/>
      <c r="M786" s="1"/>
      <c r="N786" s="1"/>
      <c r="O786" s="1"/>
      <c r="P786" s="1"/>
      <c r="Q786" s="1"/>
    </row>
    <row r="787" spans="1:17" x14ac:dyDescent="0.25">
      <c r="A787" s="1"/>
      <c r="B787" s="7"/>
      <c r="C787" s="1"/>
      <c r="D787" s="1"/>
      <c r="E787" s="1"/>
      <c r="F787" s="1"/>
      <c r="G787" s="1"/>
      <c r="H787" s="1"/>
      <c r="I787" s="1"/>
      <c r="J787" s="1"/>
      <c r="K787" s="1"/>
      <c r="L787" s="1"/>
      <c r="M787" s="1"/>
      <c r="N787" s="1"/>
      <c r="O787" s="1"/>
      <c r="P787" s="1"/>
      <c r="Q787" s="1"/>
    </row>
    <row r="788" spans="1:17" x14ac:dyDescent="0.25">
      <c r="A788" s="1"/>
      <c r="B788" s="7"/>
    </row>
    <row r="789" spans="1:17" x14ac:dyDescent="0.25">
      <c r="A789" s="1"/>
      <c r="B789" s="7"/>
      <c r="C789" s="1"/>
      <c r="D789" s="1"/>
      <c r="E789" s="1"/>
      <c r="F789" s="1"/>
      <c r="G789" s="1"/>
      <c r="H789" s="1"/>
      <c r="I789" s="1"/>
      <c r="J789" s="1"/>
      <c r="K789" s="1"/>
      <c r="L789" s="1"/>
      <c r="M789" s="1"/>
      <c r="N789" s="1"/>
      <c r="O789" s="1"/>
      <c r="P789" s="1"/>
      <c r="Q789" s="1"/>
    </row>
    <row r="790" spans="1:17" x14ac:dyDescent="0.25">
      <c r="A790" s="1"/>
      <c r="B790" s="7"/>
    </row>
    <row r="791" spans="1:17" x14ac:dyDescent="0.25">
      <c r="A791" s="1"/>
      <c r="B791" s="7"/>
    </row>
    <row r="792" spans="1:17" x14ac:dyDescent="0.25">
      <c r="A792" s="1"/>
      <c r="B792" s="7"/>
      <c r="C792" s="1"/>
      <c r="D792" s="1"/>
      <c r="E792" s="1"/>
      <c r="F792" s="1"/>
      <c r="G792" s="1"/>
      <c r="H792" s="1"/>
      <c r="I792" s="1"/>
      <c r="J792" s="1"/>
      <c r="K792" s="1"/>
      <c r="L792" s="1"/>
      <c r="M792" s="1"/>
      <c r="N792" s="1"/>
      <c r="O792" s="1"/>
      <c r="P792" s="1"/>
      <c r="Q792" s="1"/>
    </row>
    <row r="793" spans="1:17" x14ac:dyDescent="0.25">
      <c r="A793" s="1"/>
      <c r="B793" s="7"/>
    </row>
    <row r="794" spans="1:17" x14ac:dyDescent="0.25">
      <c r="A794" s="1"/>
      <c r="B794" s="7"/>
      <c r="C794" s="1"/>
      <c r="D794" s="1"/>
      <c r="E794" s="1"/>
      <c r="F794" s="1"/>
      <c r="G794" s="1"/>
      <c r="H794" s="1"/>
      <c r="I794" s="1"/>
      <c r="J794" s="1"/>
      <c r="K794" s="1"/>
      <c r="L794" s="1"/>
      <c r="M794" s="1"/>
      <c r="N794" s="1"/>
      <c r="O794" s="1"/>
      <c r="P794" s="1"/>
      <c r="Q794" s="1"/>
    </row>
    <row r="795" spans="1:17" x14ac:dyDescent="0.25">
      <c r="A795" s="1"/>
      <c r="B795" s="7"/>
    </row>
    <row r="796" spans="1:17" x14ac:dyDescent="0.25">
      <c r="A796" s="1"/>
      <c r="B796" s="7"/>
    </row>
    <row r="797" spans="1:17" x14ac:dyDescent="0.25">
      <c r="A797" s="1"/>
      <c r="B797" s="7"/>
    </row>
    <row r="798" spans="1:17" x14ac:dyDescent="0.25">
      <c r="A798" s="1"/>
      <c r="B798" s="7"/>
      <c r="C798" s="1"/>
      <c r="D798" s="1"/>
      <c r="E798" s="1"/>
      <c r="F798" s="1"/>
      <c r="G798" s="1"/>
      <c r="H798" s="1"/>
      <c r="I798" s="1"/>
      <c r="J798" s="1"/>
      <c r="K798" s="1"/>
      <c r="L798" s="1"/>
      <c r="M798" s="1"/>
      <c r="N798" s="1"/>
      <c r="O798" s="1"/>
      <c r="P798" s="1"/>
      <c r="Q798" s="1"/>
    </row>
    <row r="799" spans="1:17" x14ac:dyDescent="0.25">
      <c r="A799" s="1"/>
      <c r="B799" s="7"/>
    </row>
    <row r="800" spans="1:17" x14ac:dyDescent="0.25">
      <c r="A800" s="1"/>
      <c r="B800" s="7"/>
    </row>
    <row r="801" spans="1:17" x14ac:dyDescent="0.25">
      <c r="A801" s="1"/>
      <c r="B801" s="7"/>
    </row>
    <row r="802" spans="1:17" x14ac:dyDescent="0.25">
      <c r="A802" s="1"/>
      <c r="B802" s="7"/>
    </row>
    <row r="803" spans="1:17" x14ac:dyDescent="0.25">
      <c r="A803" s="1"/>
      <c r="B803" s="7"/>
      <c r="C803" s="1"/>
      <c r="D803" s="1"/>
      <c r="E803" s="1"/>
      <c r="F803" s="1"/>
      <c r="G803" s="1"/>
      <c r="H803" s="1"/>
      <c r="I803" s="1"/>
      <c r="J803" s="1"/>
      <c r="K803" s="1"/>
      <c r="L803" s="1"/>
      <c r="M803" s="1"/>
      <c r="N803" s="1"/>
      <c r="O803" s="1"/>
      <c r="P803" s="1"/>
      <c r="Q803" s="1"/>
    </row>
    <row r="804" spans="1:17" x14ac:dyDescent="0.25">
      <c r="A804" s="1"/>
      <c r="B804" s="7"/>
    </row>
    <row r="805" spans="1:17" x14ac:dyDescent="0.25">
      <c r="A805" s="1"/>
      <c r="B805" s="7"/>
    </row>
    <row r="806" spans="1:17" x14ac:dyDescent="0.25">
      <c r="A806" s="1"/>
      <c r="B806" s="7"/>
    </row>
    <row r="807" spans="1:17" x14ac:dyDescent="0.25">
      <c r="A807" s="1"/>
      <c r="B807" s="7"/>
    </row>
    <row r="808" spans="1:17" x14ac:dyDescent="0.25">
      <c r="A808" s="1"/>
      <c r="B808" s="7"/>
    </row>
    <row r="809" spans="1:17" x14ac:dyDescent="0.25">
      <c r="A809" s="1"/>
      <c r="B809" s="7"/>
      <c r="C809" s="1"/>
      <c r="D809" s="1"/>
      <c r="E809" s="1"/>
      <c r="F809" s="1"/>
      <c r="G809" s="1"/>
      <c r="H809" s="1"/>
      <c r="I809" s="1"/>
      <c r="J809" s="1"/>
      <c r="K809" s="1"/>
      <c r="L809" s="1"/>
      <c r="M809" s="1"/>
      <c r="N809" s="1"/>
      <c r="O809" s="1"/>
      <c r="P809" s="1"/>
      <c r="Q809" s="1"/>
    </row>
    <row r="810" spans="1:17" x14ac:dyDescent="0.25">
      <c r="A810" s="1"/>
      <c r="B810" s="7"/>
    </row>
    <row r="811" spans="1:17" x14ac:dyDescent="0.25">
      <c r="A811" s="1"/>
      <c r="B811" s="7"/>
    </row>
    <row r="812" spans="1:17" x14ac:dyDescent="0.25">
      <c r="A812" s="1"/>
      <c r="B812" s="7"/>
    </row>
    <row r="813" spans="1:17" x14ac:dyDescent="0.25">
      <c r="A813" s="1"/>
      <c r="B813" s="7"/>
      <c r="C813" s="1"/>
      <c r="D813" s="1"/>
      <c r="E813" s="1"/>
      <c r="F813" s="1"/>
      <c r="G813" s="1"/>
      <c r="H813" s="1"/>
      <c r="I813" s="1"/>
      <c r="J813" s="1"/>
      <c r="K813" s="1"/>
      <c r="L813" s="1"/>
      <c r="M813" s="1"/>
      <c r="N813" s="1"/>
      <c r="O813" s="1"/>
      <c r="P813" s="1"/>
      <c r="Q813" s="1"/>
    </row>
    <row r="814" spans="1:17" x14ac:dyDescent="0.25">
      <c r="A814" s="1"/>
      <c r="B814" s="7"/>
      <c r="C814" s="1"/>
      <c r="D814" s="1"/>
      <c r="E814" s="1"/>
      <c r="F814" s="1"/>
      <c r="G814" s="1"/>
      <c r="H814" s="1"/>
      <c r="I814" s="1"/>
      <c r="J814" s="1"/>
      <c r="K814" s="1"/>
      <c r="L814" s="1"/>
      <c r="M814" s="1"/>
      <c r="N814" s="1"/>
      <c r="O814" s="1"/>
      <c r="P814" s="1"/>
      <c r="Q814" s="1"/>
    </row>
    <row r="815" spans="1:17" x14ac:dyDescent="0.25">
      <c r="A815" s="1"/>
      <c r="B815" s="7"/>
      <c r="C815" s="1"/>
      <c r="D815" s="1"/>
      <c r="E815" s="1"/>
      <c r="F815" s="1"/>
      <c r="G815" s="1"/>
      <c r="H815" s="1"/>
      <c r="I815" s="1"/>
      <c r="J815" s="1"/>
      <c r="K815" s="1"/>
      <c r="L815" s="1"/>
      <c r="M815" s="1"/>
      <c r="N815" s="1"/>
      <c r="O815" s="1"/>
      <c r="P815" s="1"/>
      <c r="Q815" s="1"/>
    </row>
    <row r="816" spans="1:17" x14ac:dyDescent="0.25">
      <c r="A816" s="1"/>
      <c r="B816" s="7"/>
      <c r="C816" s="1"/>
      <c r="D816" s="1"/>
      <c r="E816" s="1"/>
      <c r="F816" s="1"/>
      <c r="G816" s="1"/>
      <c r="H816" s="1"/>
      <c r="I816" s="1"/>
      <c r="J816" s="1"/>
      <c r="K816" s="1"/>
      <c r="L816" s="1"/>
      <c r="M816" s="1"/>
      <c r="N816" s="1"/>
      <c r="O816" s="1"/>
      <c r="P816" s="1"/>
      <c r="Q816" s="1"/>
    </row>
    <row r="817" spans="1:17" x14ac:dyDescent="0.25">
      <c r="A817" s="1"/>
      <c r="B817" s="7"/>
      <c r="C817" s="1"/>
      <c r="D817" s="1"/>
      <c r="E817" s="1"/>
      <c r="F817" s="1"/>
      <c r="G817" s="1"/>
      <c r="H817" s="1"/>
      <c r="I817" s="1"/>
      <c r="J817" s="1"/>
      <c r="K817" s="1"/>
      <c r="L817" s="1"/>
      <c r="M817" s="1"/>
      <c r="N817" s="1"/>
      <c r="O817" s="1"/>
      <c r="P817" s="1"/>
      <c r="Q817" s="1"/>
    </row>
    <row r="818" spans="1:17" x14ac:dyDescent="0.25">
      <c r="A818" s="1"/>
      <c r="B818" s="7"/>
      <c r="C818" s="1"/>
      <c r="D818" s="1"/>
      <c r="E818" s="1"/>
      <c r="F818" s="1"/>
      <c r="G818" s="1"/>
      <c r="H818" s="1"/>
      <c r="I818" s="1"/>
      <c r="J818" s="1"/>
      <c r="K818" s="1"/>
      <c r="L818" s="1"/>
      <c r="M818" s="1"/>
      <c r="N818" s="1"/>
      <c r="O818" s="1"/>
      <c r="P818" s="1"/>
      <c r="Q818" s="1"/>
    </row>
    <row r="819" spans="1:17" x14ac:dyDescent="0.25">
      <c r="A819" s="1"/>
      <c r="B819" s="7"/>
      <c r="C819" s="1"/>
      <c r="D819" s="1"/>
      <c r="E819" s="1"/>
      <c r="F819" s="1"/>
      <c r="G819" s="1"/>
      <c r="H819" s="1"/>
      <c r="I819" s="1"/>
      <c r="J819" s="1"/>
      <c r="K819" s="1"/>
      <c r="L819" s="1"/>
      <c r="M819" s="1"/>
      <c r="N819" s="1"/>
      <c r="O819" s="1"/>
      <c r="P819" s="1"/>
      <c r="Q819" s="1"/>
    </row>
    <row r="820" spans="1:17" x14ac:dyDescent="0.25">
      <c r="A820" s="1"/>
      <c r="B820" s="7"/>
      <c r="C820" s="1"/>
      <c r="D820" s="1"/>
      <c r="E820" s="1"/>
      <c r="F820" s="1"/>
      <c r="G820" s="1"/>
      <c r="H820" s="1"/>
      <c r="I820" s="1"/>
      <c r="J820" s="1"/>
      <c r="K820" s="1"/>
      <c r="L820" s="1"/>
      <c r="M820" s="1"/>
      <c r="N820" s="1"/>
      <c r="O820" s="1"/>
      <c r="P820" s="1"/>
      <c r="Q820" s="1"/>
    </row>
    <row r="821" spans="1:17" x14ac:dyDescent="0.25">
      <c r="A821" s="1"/>
      <c r="B821" s="7"/>
    </row>
    <row r="822" spans="1:17" x14ac:dyDescent="0.25">
      <c r="A822" s="1"/>
      <c r="B822" s="7"/>
    </row>
    <row r="823" spans="1:17" x14ac:dyDescent="0.25">
      <c r="A823" s="1"/>
      <c r="B823" s="7"/>
    </row>
    <row r="824" spans="1:17" x14ac:dyDescent="0.25">
      <c r="A824" s="1"/>
      <c r="B824" s="7"/>
      <c r="C824" s="1"/>
      <c r="D824" s="1"/>
      <c r="E824" s="1"/>
      <c r="F824" s="1"/>
      <c r="G824" s="1"/>
      <c r="H824" s="1"/>
      <c r="I824" s="1"/>
      <c r="J824" s="1"/>
      <c r="K824" s="1"/>
      <c r="L824" s="1"/>
      <c r="M824" s="1"/>
      <c r="N824" s="1"/>
      <c r="O824" s="1"/>
      <c r="P824" s="1"/>
      <c r="Q824" s="1"/>
    </row>
    <row r="825" spans="1:17" x14ac:dyDescent="0.25">
      <c r="A825" s="1"/>
      <c r="B825" s="7"/>
      <c r="C825" s="1"/>
      <c r="D825" s="1"/>
      <c r="E825" s="1"/>
      <c r="F825" s="1"/>
      <c r="G825" s="1"/>
      <c r="H825" s="1"/>
      <c r="I825" s="1"/>
      <c r="J825" s="1"/>
      <c r="K825" s="1"/>
      <c r="L825" s="1"/>
      <c r="M825" s="1"/>
      <c r="N825" s="1"/>
      <c r="O825" s="1"/>
      <c r="P825" s="1"/>
      <c r="Q825" s="1"/>
    </row>
    <row r="826" spans="1:17" x14ac:dyDescent="0.25">
      <c r="A826" s="1"/>
      <c r="B826" s="7"/>
    </row>
    <row r="827" spans="1:17" x14ac:dyDescent="0.25">
      <c r="A827" s="1"/>
      <c r="B827" s="7"/>
    </row>
    <row r="828" spans="1:17" x14ac:dyDescent="0.25">
      <c r="A828" s="1"/>
      <c r="B828" s="7"/>
    </row>
    <row r="829" spans="1:17" x14ac:dyDescent="0.25">
      <c r="A829" s="1"/>
      <c r="B829" s="7"/>
    </row>
    <row r="830" spans="1:17" x14ac:dyDescent="0.25">
      <c r="A830" s="1"/>
      <c r="B830" s="7"/>
      <c r="C830" s="1"/>
      <c r="D830" s="1"/>
      <c r="E830" s="1"/>
      <c r="F830" s="1"/>
      <c r="G830" s="1"/>
      <c r="H830" s="1"/>
      <c r="I830" s="1"/>
      <c r="J830" s="1"/>
      <c r="K830" s="1"/>
      <c r="L830" s="1"/>
      <c r="M830" s="1"/>
      <c r="N830" s="1"/>
      <c r="O830" s="1"/>
      <c r="P830" s="1"/>
      <c r="Q830" s="1"/>
    </row>
    <row r="831" spans="1:17" x14ac:dyDescent="0.25">
      <c r="A831" s="1"/>
      <c r="B831" s="7"/>
    </row>
    <row r="832" spans="1:17" x14ac:dyDescent="0.25">
      <c r="A832" s="1"/>
      <c r="B832" s="7"/>
    </row>
    <row r="833" spans="1:17" x14ac:dyDescent="0.25">
      <c r="A833" s="1"/>
      <c r="B833" s="7"/>
    </row>
    <row r="834" spans="1:17" x14ac:dyDescent="0.25">
      <c r="A834" s="1"/>
      <c r="B834" s="7"/>
    </row>
    <row r="835" spans="1:17" x14ac:dyDescent="0.25">
      <c r="A835" s="1"/>
      <c r="B835" s="7"/>
    </row>
    <row r="836" spans="1:17" x14ac:dyDescent="0.25">
      <c r="A836" s="1"/>
      <c r="B836" s="7"/>
    </row>
    <row r="837" spans="1:17" x14ac:dyDescent="0.25">
      <c r="A837" s="1"/>
      <c r="B837" s="7"/>
    </row>
    <row r="838" spans="1:17" x14ac:dyDescent="0.25">
      <c r="A838" s="1"/>
      <c r="B838" s="7"/>
    </row>
    <row r="839" spans="1:17" x14ac:dyDescent="0.25">
      <c r="A839" s="1"/>
      <c r="B839" s="7"/>
    </row>
    <row r="840" spans="1:17" x14ac:dyDescent="0.25">
      <c r="A840" s="1"/>
      <c r="B840" s="7"/>
    </row>
    <row r="841" spans="1:17" x14ac:dyDescent="0.25">
      <c r="A841" s="1"/>
      <c r="B841" s="7"/>
      <c r="C841" s="1"/>
      <c r="D841" s="1"/>
      <c r="E841" s="1"/>
      <c r="F841" s="1"/>
      <c r="G841" s="1"/>
      <c r="H841" s="1"/>
      <c r="I841" s="1"/>
      <c r="J841" s="1"/>
      <c r="K841" s="1"/>
      <c r="L841" s="1"/>
      <c r="M841" s="1"/>
      <c r="N841" s="1"/>
      <c r="O841" s="1"/>
      <c r="P841" s="1"/>
      <c r="Q841" s="1"/>
    </row>
    <row r="842" spans="1:17" x14ac:dyDescent="0.25">
      <c r="A842" s="1"/>
      <c r="B842" s="7"/>
      <c r="C842" s="1"/>
      <c r="D842" s="1"/>
      <c r="E842" s="1"/>
      <c r="F842" s="1"/>
      <c r="G842" s="1"/>
      <c r="H842" s="1"/>
      <c r="I842" s="1"/>
      <c r="J842" s="1"/>
      <c r="K842" s="1"/>
      <c r="L842" s="1"/>
      <c r="M842" s="1"/>
      <c r="N842" s="1"/>
      <c r="O842" s="1"/>
      <c r="P842" s="1"/>
      <c r="Q842" s="1"/>
    </row>
    <row r="843" spans="1:17" x14ac:dyDescent="0.25">
      <c r="A843" s="1"/>
      <c r="B843" s="7"/>
    </row>
    <row r="844" spans="1:17" x14ac:dyDescent="0.25">
      <c r="A844" s="1"/>
      <c r="B844" s="7"/>
      <c r="C844" s="1"/>
      <c r="D844" s="1"/>
      <c r="E844" s="1"/>
      <c r="F844" s="1"/>
      <c r="G844" s="1"/>
      <c r="H844" s="1"/>
      <c r="I844" s="1"/>
      <c r="J844" s="1"/>
      <c r="K844" s="1"/>
      <c r="L844" s="1"/>
      <c r="M844" s="1"/>
      <c r="N844" s="1"/>
      <c r="O844" s="1"/>
      <c r="P844" s="1"/>
      <c r="Q844" s="1"/>
    </row>
    <row r="845" spans="1:17" x14ac:dyDescent="0.25">
      <c r="A845" s="1"/>
      <c r="B845" s="7"/>
    </row>
    <row r="846" spans="1:17" x14ac:dyDescent="0.25">
      <c r="A846" s="1"/>
      <c r="B846" s="7"/>
    </row>
    <row r="847" spans="1:17" x14ac:dyDescent="0.25">
      <c r="A847" s="1"/>
      <c r="B847" s="7"/>
      <c r="C847" s="1"/>
      <c r="D847" s="1"/>
      <c r="E847" s="1"/>
      <c r="F847" s="1"/>
      <c r="G847" s="1"/>
      <c r="H847" s="1"/>
      <c r="I847" s="1"/>
      <c r="J847" s="1"/>
      <c r="K847" s="1"/>
      <c r="L847" s="1"/>
      <c r="M847" s="1"/>
      <c r="N847" s="1"/>
      <c r="O847" s="1"/>
      <c r="P847" s="1"/>
      <c r="Q847" s="1"/>
    </row>
    <row r="848" spans="1:17" x14ac:dyDescent="0.25">
      <c r="A848" s="1"/>
      <c r="B848" s="7"/>
    </row>
    <row r="849" spans="1:17" x14ac:dyDescent="0.25">
      <c r="A849" s="1"/>
      <c r="B849" s="7"/>
      <c r="C849" s="1"/>
      <c r="D849" s="1"/>
      <c r="E849" s="1"/>
      <c r="F849" s="1"/>
      <c r="G849" s="1"/>
      <c r="H849" s="1"/>
      <c r="I849" s="1"/>
      <c r="J849" s="1"/>
      <c r="K849" s="1"/>
      <c r="L849" s="1"/>
      <c r="M849" s="1"/>
      <c r="N849" s="1"/>
      <c r="O849" s="1"/>
      <c r="P849" s="1"/>
      <c r="Q849" s="1"/>
    </row>
    <row r="850" spans="1:17" x14ac:dyDescent="0.25">
      <c r="A850" s="1"/>
      <c r="B850" s="7"/>
    </row>
    <row r="851" spans="1:17" x14ac:dyDescent="0.25">
      <c r="A851" s="1"/>
      <c r="B851" s="7"/>
    </row>
    <row r="852" spans="1:17" x14ac:dyDescent="0.25">
      <c r="A852" s="1"/>
      <c r="B852" s="7"/>
    </row>
    <row r="853" spans="1:17" x14ac:dyDescent="0.25">
      <c r="A853" s="1"/>
      <c r="B853" s="7"/>
      <c r="E853" s="1"/>
      <c r="F853" s="1"/>
      <c r="G853" s="1"/>
      <c r="J853" s="1"/>
      <c r="K853" s="1"/>
      <c r="L853" s="1"/>
      <c r="O853" s="1"/>
      <c r="P853" s="1"/>
      <c r="Q853" s="1"/>
    </row>
    <row r="854" spans="1:17" x14ac:dyDescent="0.25">
      <c r="A854" s="1"/>
      <c r="B854" s="7"/>
    </row>
    <row r="855" spans="1:17" x14ac:dyDescent="0.25">
      <c r="A855" s="1"/>
      <c r="B855" s="7"/>
    </row>
    <row r="856" spans="1:17" x14ac:dyDescent="0.25">
      <c r="A856" s="1"/>
      <c r="B856" s="7"/>
    </row>
    <row r="857" spans="1:17" x14ac:dyDescent="0.25">
      <c r="A857" s="1"/>
      <c r="B857" s="7"/>
    </row>
    <row r="858" spans="1:17" x14ac:dyDescent="0.25">
      <c r="A858" s="1"/>
      <c r="B858" s="7"/>
      <c r="C858" s="1"/>
      <c r="D858" s="1"/>
      <c r="E858" s="1"/>
      <c r="F858" s="1"/>
      <c r="G858" s="1"/>
      <c r="H858" s="1"/>
      <c r="I858" s="1"/>
      <c r="J858" s="1"/>
      <c r="K858" s="1"/>
      <c r="L858" s="1"/>
      <c r="M858" s="1"/>
      <c r="N858" s="1"/>
      <c r="O858" s="1"/>
      <c r="P858" s="1"/>
      <c r="Q858" s="1"/>
    </row>
    <row r="859" spans="1:17" x14ac:dyDescent="0.25">
      <c r="A859" s="1"/>
      <c r="B859" s="7"/>
    </row>
    <row r="860" spans="1:17" x14ac:dyDescent="0.25">
      <c r="A860" s="1"/>
      <c r="B860" s="7"/>
    </row>
    <row r="861" spans="1:17" x14ac:dyDescent="0.25">
      <c r="A861" s="1"/>
      <c r="B861" s="7"/>
    </row>
    <row r="862" spans="1:17" x14ac:dyDescent="0.25">
      <c r="A862" s="1"/>
      <c r="B862" s="7"/>
    </row>
    <row r="863" spans="1:17" x14ac:dyDescent="0.25">
      <c r="A863" s="1"/>
      <c r="B863" s="7"/>
    </row>
    <row r="864" spans="1:17" x14ac:dyDescent="0.25">
      <c r="A864" s="1"/>
      <c r="B864" s="7"/>
      <c r="C864" s="1"/>
      <c r="D864" s="1"/>
      <c r="E864" s="1"/>
      <c r="F864" s="1"/>
      <c r="G864" s="1"/>
      <c r="H864" s="1"/>
      <c r="I864" s="1"/>
      <c r="J864" s="1"/>
      <c r="K864" s="1"/>
      <c r="L864" s="1"/>
      <c r="M864" s="1"/>
      <c r="N864" s="1"/>
      <c r="O864" s="1"/>
      <c r="P864" s="1"/>
      <c r="Q864" s="1"/>
    </row>
    <row r="865" spans="1:17" x14ac:dyDescent="0.25">
      <c r="A865" s="1"/>
      <c r="B865" s="7"/>
    </row>
    <row r="866" spans="1:17" x14ac:dyDescent="0.25">
      <c r="A866" s="1"/>
      <c r="B866" s="7"/>
    </row>
    <row r="867" spans="1:17" x14ac:dyDescent="0.25">
      <c r="A867" s="1"/>
      <c r="B867" s="7"/>
    </row>
    <row r="868" spans="1:17" x14ac:dyDescent="0.25">
      <c r="A868" s="1"/>
      <c r="B868" s="7"/>
    </row>
    <row r="869" spans="1:17" x14ac:dyDescent="0.25">
      <c r="A869" s="1"/>
      <c r="B869" s="7"/>
    </row>
    <row r="870" spans="1:17" x14ac:dyDescent="0.25">
      <c r="A870" s="1"/>
      <c r="B870" s="7"/>
    </row>
    <row r="871" spans="1:17" x14ac:dyDescent="0.25">
      <c r="A871" s="1"/>
      <c r="B871" s="7"/>
    </row>
    <row r="872" spans="1:17" x14ac:dyDescent="0.25">
      <c r="A872" s="1"/>
      <c r="B872" s="7"/>
    </row>
    <row r="873" spans="1:17" x14ac:dyDescent="0.25">
      <c r="A873" s="1"/>
      <c r="B873" s="7"/>
    </row>
    <row r="874" spans="1:17" x14ac:dyDescent="0.25">
      <c r="A874" s="1"/>
      <c r="B874" s="7"/>
    </row>
    <row r="875" spans="1:17" x14ac:dyDescent="0.25">
      <c r="A875" s="1"/>
      <c r="B875" s="7"/>
    </row>
    <row r="876" spans="1:17" x14ac:dyDescent="0.25">
      <c r="A876" s="1"/>
      <c r="B876" s="7"/>
    </row>
    <row r="877" spans="1:17" x14ac:dyDescent="0.25">
      <c r="A877" s="1"/>
      <c r="B877" s="7"/>
    </row>
    <row r="878" spans="1:17" x14ac:dyDescent="0.25">
      <c r="A878" s="1"/>
      <c r="B878" s="7"/>
    </row>
    <row r="879" spans="1:17" x14ac:dyDescent="0.25">
      <c r="A879" s="1"/>
      <c r="B879" s="7"/>
      <c r="C879" s="1"/>
      <c r="D879" s="1"/>
      <c r="E879" s="1"/>
      <c r="F879" s="1"/>
      <c r="G879" s="1"/>
      <c r="H879" s="1"/>
      <c r="I879" s="1"/>
      <c r="J879" s="1"/>
      <c r="K879" s="1"/>
      <c r="L879" s="1"/>
      <c r="M879" s="1"/>
      <c r="N879" s="1"/>
      <c r="O879" s="1"/>
      <c r="P879" s="1"/>
      <c r="Q879" s="1"/>
    </row>
    <row r="880" spans="1:17" x14ac:dyDescent="0.25">
      <c r="A880" s="1"/>
      <c r="B880" s="7"/>
      <c r="C880" s="1"/>
      <c r="D880" s="1"/>
      <c r="E880" s="1"/>
      <c r="F880" s="1"/>
      <c r="G880" s="1"/>
      <c r="H880" s="1"/>
      <c r="I880" s="1"/>
      <c r="J880" s="1"/>
      <c r="K880" s="1"/>
      <c r="L880" s="1"/>
      <c r="M880" s="1"/>
      <c r="N880" s="1"/>
      <c r="O880" s="1"/>
      <c r="P880" s="1"/>
      <c r="Q880" s="1"/>
    </row>
    <row r="881" spans="1:17" x14ac:dyDescent="0.25">
      <c r="A881" s="1"/>
      <c r="B881" s="7"/>
    </row>
    <row r="882" spans="1:17" x14ac:dyDescent="0.25">
      <c r="A882" s="1"/>
      <c r="B882" s="7"/>
    </row>
    <row r="883" spans="1:17" x14ac:dyDescent="0.25">
      <c r="A883" s="1"/>
      <c r="B883" s="7"/>
    </row>
    <row r="884" spans="1:17" x14ac:dyDescent="0.25">
      <c r="A884" s="1"/>
      <c r="B884" s="7"/>
    </row>
    <row r="885" spans="1:17" x14ac:dyDescent="0.25">
      <c r="A885" s="1"/>
      <c r="B885" s="7"/>
    </row>
    <row r="886" spans="1:17" x14ac:dyDescent="0.25">
      <c r="A886" s="1"/>
      <c r="B886" s="7"/>
    </row>
    <row r="887" spans="1:17" x14ac:dyDescent="0.25">
      <c r="A887" s="1"/>
      <c r="B887" s="7"/>
    </row>
    <row r="888" spans="1:17" x14ac:dyDescent="0.25">
      <c r="A888" s="1"/>
      <c r="B888" s="7"/>
    </row>
    <row r="889" spans="1:17" x14ac:dyDescent="0.25">
      <c r="A889" s="1"/>
      <c r="B889" s="7"/>
    </row>
    <row r="890" spans="1:17" x14ac:dyDescent="0.25">
      <c r="A890" s="1"/>
      <c r="B890" s="7"/>
    </row>
    <row r="891" spans="1:17" x14ac:dyDescent="0.25">
      <c r="A891" s="1"/>
      <c r="B891" s="7"/>
    </row>
    <row r="892" spans="1:17" x14ac:dyDescent="0.25">
      <c r="A892" s="1"/>
      <c r="B892" s="7"/>
    </row>
    <row r="893" spans="1:17" x14ac:dyDescent="0.25">
      <c r="A893" s="1"/>
      <c r="B893" s="7"/>
    </row>
    <row r="894" spans="1:17" x14ac:dyDescent="0.25">
      <c r="A894" s="1"/>
      <c r="B894" s="7"/>
    </row>
    <row r="895" spans="1:17" x14ac:dyDescent="0.25">
      <c r="A895" s="1"/>
      <c r="B895" s="7"/>
    </row>
    <row r="896" spans="1:17" x14ac:dyDescent="0.25">
      <c r="A896" s="1"/>
      <c r="B896" s="7"/>
      <c r="C896" s="1"/>
      <c r="D896" s="1"/>
      <c r="E896" s="1"/>
      <c r="F896" s="1"/>
      <c r="G896" s="1"/>
      <c r="H896" s="1"/>
      <c r="I896" s="1"/>
      <c r="J896" s="1"/>
      <c r="K896" s="1"/>
      <c r="L896" s="1"/>
      <c r="M896" s="1"/>
      <c r="N896" s="1"/>
      <c r="O896" s="1"/>
      <c r="P896" s="1"/>
      <c r="Q896" s="1"/>
    </row>
    <row r="897" spans="1:17" x14ac:dyDescent="0.25">
      <c r="A897" s="1"/>
      <c r="B897" s="7"/>
      <c r="C897" s="1"/>
      <c r="D897" s="1"/>
      <c r="E897" s="1"/>
      <c r="F897" s="1"/>
      <c r="G897" s="1"/>
      <c r="H897" s="1"/>
      <c r="I897" s="1"/>
      <c r="J897" s="1"/>
      <c r="K897" s="1"/>
      <c r="L897" s="1"/>
      <c r="M897" s="1"/>
      <c r="N897" s="1"/>
      <c r="O897" s="1"/>
      <c r="P897" s="1"/>
      <c r="Q897" s="1"/>
    </row>
    <row r="898" spans="1:17" x14ac:dyDescent="0.25">
      <c r="A898" s="1"/>
      <c r="B898" s="7"/>
    </row>
    <row r="899" spans="1:17" x14ac:dyDescent="0.25">
      <c r="A899" s="1"/>
      <c r="B899" s="7"/>
    </row>
    <row r="900" spans="1:17" x14ac:dyDescent="0.25">
      <c r="A900" s="1"/>
      <c r="B900" s="7"/>
    </row>
    <row r="901" spans="1:17" x14ac:dyDescent="0.25">
      <c r="A901" s="1"/>
      <c r="B901" s="7"/>
    </row>
    <row r="902" spans="1:17" x14ac:dyDescent="0.25">
      <c r="A902" s="1"/>
      <c r="B902" s="7"/>
      <c r="C902" s="1"/>
      <c r="D902" s="1"/>
      <c r="E902" s="1"/>
      <c r="F902" s="1"/>
      <c r="G902" s="1"/>
      <c r="H902" s="1"/>
      <c r="I902" s="1"/>
      <c r="J902" s="1"/>
      <c r="K902" s="1"/>
      <c r="L902" s="1"/>
      <c r="M902" s="1"/>
      <c r="N902" s="1"/>
      <c r="O902" s="1"/>
      <c r="P902" s="1"/>
      <c r="Q902" s="1"/>
    </row>
    <row r="903" spans="1:17" x14ac:dyDescent="0.25">
      <c r="A903" s="1"/>
      <c r="B903" s="7"/>
    </row>
    <row r="904" spans="1:17" x14ac:dyDescent="0.25">
      <c r="A904" s="1"/>
      <c r="B904" s="7"/>
      <c r="C904" s="1"/>
      <c r="D904" s="1"/>
      <c r="E904" s="1"/>
      <c r="F904" s="1"/>
      <c r="G904" s="1"/>
      <c r="H904" s="1"/>
      <c r="I904" s="1"/>
      <c r="J904" s="1"/>
      <c r="K904" s="1"/>
      <c r="L904" s="1"/>
      <c r="M904" s="1"/>
      <c r="N904" s="1"/>
      <c r="O904" s="1"/>
      <c r="P904" s="1"/>
      <c r="Q904" s="1"/>
    </row>
    <row r="905" spans="1:17" x14ac:dyDescent="0.25">
      <c r="A905" s="1"/>
      <c r="B905" s="7"/>
      <c r="C905" s="1"/>
      <c r="D905" s="1"/>
      <c r="E905" s="1"/>
      <c r="F905" s="1"/>
      <c r="G905" s="1"/>
      <c r="H905" s="1"/>
      <c r="I905" s="1"/>
      <c r="J905" s="1"/>
      <c r="K905" s="1"/>
      <c r="L905" s="1"/>
      <c r="M905" s="1"/>
      <c r="N905" s="1"/>
      <c r="O905" s="1"/>
      <c r="P905" s="1"/>
      <c r="Q905" s="1"/>
    </row>
    <row r="906" spans="1:17" x14ac:dyDescent="0.25">
      <c r="A906" s="1"/>
      <c r="B906" s="7"/>
      <c r="C906" s="1"/>
      <c r="D906" s="1"/>
      <c r="E906" s="1"/>
      <c r="F906" s="1"/>
      <c r="G906" s="1"/>
      <c r="H906" s="1"/>
      <c r="I906" s="1"/>
      <c r="J906" s="1"/>
      <c r="K906" s="1"/>
      <c r="L906" s="1"/>
      <c r="M906" s="1"/>
      <c r="N906" s="1"/>
      <c r="O906" s="1"/>
      <c r="P906" s="1"/>
      <c r="Q906" s="1"/>
    </row>
    <row r="907" spans="1:17" x14ac:dyDescent="0.25">
      <c r="A907" s="1"/>
      <c r="B907" s="7"/>
      <c r="C907" s="1"/>
      <c r="D907" s="1"/>
      <c r="E907" s="1"/>
      <c r="F907" s="1"/>
      <c r="G907" s="1"/>
      <c r="H907" s="1"/>
      <c r="I907" s="1"/>
      <c r="J907" s="1"/>
      <c r="K907" s="1"/>
      <c r="L907" s="1"/>
      <c r="M907" s="1"/>
      <c r="N907" s="1"/>
      <c r="O907" s="1"/>
      <c r="P907" s="1"/>
      <c r="Q907" s="1"/>
    </row>
    <row r="908" spans="1:17" x14ac:dyDescent="0.25">
      <c r="A908" s="1"/>
      <c r="B908" s="7"/>
      <c r="C908" s="1"/>
      <c r="D908" s="1"/>
      <c r="E908" s="1"/>
      <c r="F908" s="1"/>
      <c r="G908" s="1"/>
      <c r="H908" s="1"/>
      <c r="I908" s="1"/>
      <c r="J908" s="1"/>
      <c r="K908" s="1"/>
      <c r="L908" s="1"/>
      <c r="M908" s="1"/>
      <c r="N908" s="1"/>
      <c r="O908" s="1"/>
      <c r="P908" s="1"/>
      <c r="Q908" s="1"/>
    </row>
    <row r="909" spans="1:17" x14ac:dyDescent="0.25">
      <c r="A909" s="1"/>
      <c r="B909" s="7"/>
      <c r="C909" s="1"/>
      <c r="D909" s="1"/>
      <c r="E909" s="1"/>
      <c r="F909" s="1"/>
      <c r="G909" s="1"/>
      <c r="H909" s="1"/>
      <c r="I909" s="1"/>
      <c r="J909" s="1"/>
      <c r="K909" s="1"/>
      <c r="L909" s="1"/>
      <c r="M909" s="1"/>
      <c r="N909" s="1"/>
      <c r="O909" s="1"/>
      <c r="P909" s="1"/>
      <c r="Q909" s="1"/>
    </row>
    <row r="910" spans="1:17" x14ac:dyDescent="0.25">
      <c r="A910" s="1"/>
      <c r="B910" s="7"/>
      <c r="C910" s="1"/>
      <c r="D910" s="1"/>
      <c r="E910" s="1"/>
      <c r="F910" s="1"/>
      <c r="G910" s="1"/>
      <c r="H910" s="1"/>
      <c r="I910" s="1"/>
      <c r="J910" s="1"/>
      <c r="K910" s="1"/>
      <c r="L910" s="1"/>
      <c r="M910" s="1"/>
      <c r="N910" s="1"/>
      <c r="O910" s="1"/>
      <c r="P910" s="1"/>
      <c r="Q910" s="1"/>
    </row>
    <row r="911" spans="1:17" x14ac:dyDescent="0.25">
      <c r="A911" s="1"/>
      <c r="B911" s="7"/>
      <c r="C911" s="1"/>
      <c r="D911" s="1"/>
      <c r="E911" s="1"/>
      <c r="F911" s="1"/>
      <c r="G911" s="1"/>
      <c r="H911" s="1"/>
      <c r="I911" s="1"/>
      <c r="J911" s="1"/>
      <c r="K911" s="1"/>
      <c r="L911" s="1"/>
      <c r="M911" s="1"/>
      <c r="N911" s="1"/>
      <c r="O911" s="1"/>
      <c r="P911" s="1"/>
      <c r="Q911" s="1"/>
    </row>
    <row r="912" spans="1:17" x14ac:dyDescent="0.25">
      <c r="A912" s="1"/>
      <c r="B912" s="7"/>
    </row>
    <row r="913" spans="1:17" x14ac:dyDescent="0.25">
      <c r="A913" s="1"/>
      <c r="B913" s="7"/>
      <c r="C913" s="1"/>
      <c r="D913" s="1"/>
      <c r="E913" s="1"/>
      <c r="F913" s="1"/>
      <c r="G913" s="1"/>
      <c r="H913" s="1"/>
      <c r="I913" s="1"/>
      <c r="J913" s="1"/>
      <c r="K913" s="1"/>
      <c r="L913" s="1"/>
      <c r="M913" s="1"/>
      <c r="N913" s="1"/>
      <c r="O913" s="1"/>
      <c r="P913" s="1"/>
      <c r="Q913" s="1"/>
    </row>
    <row r="914" spans="1:17" x14ac:dyDescent="0.25">
      <c r="A914" s="1"/>
      <c r="B914" s="7"/>
      <c r="C914" s="1"/>
      <c r="D914" s="1"/>
      <c r="E914" s="1"/>
      <c r="F914" s="1"/>
      <c r="G914" s="1"/>
      <c r="H914" s="1"/>
      <c r="I914" s="1"/>
      <c r="J914" s="1"/>
      <c r="K914" s="1"/>
      <c r="L914" s="1"/>
      <c r="M914" s="1"/>
      <c r="N914" s="1"/>
      <c r="O914" s="1"/>
      <c r="P914" s="1"/>
      <c r="Q914" s="1"/>
    </row>
    <row r="915" spans="1:17" x14ac:dyDescent="0.25">
      <c r="A915" s="1"/>
      <c r="B915" s="7"/>
      <c r="C915" s="1"/>
      <c r="D915" s="1"/>
      <c r="E915" s="1"/>
      <c r="F915" s="1"/>
      <c r="G915" s="1"/>
      <c r="H915" s="1"/>
      <c r="I915" s="1"/>
      <c r="J915" s="1"/>
      <c r="K915" s="1"/>
      <c r="L915" s="1"/>
      <c r="M915" s="1"/>
      <c r="N915" s="1"/>
      <c r="O915" s="1"/>
      <c r="P915" s="1"/>
      <c r="Q915" s="1"/>
    </row>
    <row r="916" spans="1:17" x14ac:dyDescent="0.25">
      <c r="A916" s="1"/>
      <c r="B916" s="7"/>
      <c r="C916" s="1"/>
      <c r="D916" s="1"/>
      <c r="E916" s="1"/>
      <c r="F916" s="1"/>
      <c r="G916" s="1"/>
      <c r="H916" s="1"/>
      <c r="I916" s="1"/>
      <c r="J916" s="1"/>
      <c r="K916" s="1"/>
      <c r="L916" s="1"/>
      <c r="M916" s="1"/>
      <c r="N916" s="1"/>
      <c r="O916" s="1"/>
      <c r="P916" s="1"/>
      <c r="Q916" s="1"/>
    </row>
    <row r="917" spans="1:17" x14ac:dyDescent="0.25">
      <c r="A917" s="1"/>
      <c r="B917" s="7"/>
      <c r="C917" s="1"/>
      <c r="D917" s="1"/>
      <c r="E917" s="1"/>
      <c r="F917" s="1"/>
      <c r="G917" s="1"/>
      <c r="H917" s="1"/>
      <c r="I917" s="1"/>
      <c r="J917" s="1"/>
      <c r="K917" s="1"/>
      <c r="L917" s="1"/>
      <c r="M917" s="1"/>
      <c r="N917" s="1"/>
      <c r="O917" s="1"/>
      <c r="P917" s="1"/>
      <c r="Q917" s="1"/>
    </row>
    <row r="918" spans="1:17" x14ac:dyDescent="0.25">
      <c r="A918" s="1"/>
      <c r="B918" s="7"/>
      <c r="C918" s="1"/>
      <c r="D918" s="1"/>
      <c r="E918" s="1"/>
      <c r="F918" s="1"/>
      <c r="G918" s="1"/>
      <c r="H918" s="1"/>
      <c r="I918" s="1"/>
      <c r="J918" s="1"/>
      <c r="K918" s="1"/>
      <c r="L918" s="1"/>
      <c r="M918" s="1"/>
      <c r="N918" s="1"/>
      <c r="O918" s="1"/>
      <c r="P918" s="1"/>
      <c r="Q918" s="1"/>
    </row>
    <row r="919" spans="1:17" x14ac:dyDescent="0.25">
      <c r="A919" s="1"/>
      <c r="B919" s="7"/>
      <c r="C919" s="1"/>
      <c r="D919" s="1"/>
      <c r="E919" s="1"/>
      <c r="F919" s="1"/>
      <c r="G919" s="1"/>
      <c r="H919" s="1"/>
      <c r="I919" s="1"/>
      <c r="J919" s="1"/>
      <c r="K919" s="1"/>
      <c r="L919" s="1"/>
      <c r="M919" s="1"/>
      <c r="N919" s="1"/>
      <c r="O919" s="1"/>
      <c r="P919" s="1"/>
      <c r="Q919" s="1"/>
    </row>
    <row r="920" spans="1:17" x14ac:dyDescent="0.25">
      <c r="A920" s="1"/>
      <c r="B920" s="7"/>
      <c r="C920" s="1"/>
      <c r="D920" s="1"/>
      <c r="E920" s="1"/>
      <c r="F920" s="1"/>
      <c r="G920" s="1"/>
      <c r="H920" s="1"/>
      <c r="I920" s="1"/>
      <c r="J920" s="1"/>
      <c r="K920" s="1"/>
      <c r="L920" s="1"/>
      <c r="M920" s="1"/>
      <c r="N920" s="1"/>
      <c r="O920" s="1"/>
      <c r="P920" s="1"/>
      <c r="Q920" s="1"/>
    </row>
    <row r="921" spans="1:17" x14ac:dyDescent="0.25">
      <c r="A921" s="1"/>
      <c r="B921" s="7"/>
      <c r="C921" s="1"/>
      <c r="D921" s="1"/>
      <c r="E921" s="1"/>
      <c r="F921" s="1"/>
      <c r="G921" s="1"/>
      <c r="H921" s="1"/>
      <c r="I921" s="1"/>
      <c r="J921" s="1"/>
      <c r="K921" s="1"/>
      <c r="L921" s="1"/>
      <c r="M921" s="1"/>
      <c r="N921" s="1"/>
      <c r="O921" s="1"/>
      <c r="P921" s="1"/>
      <c r="Q921" s="1"/>
    </row>
    <row r="922" spans="1:17" x14ac:dyDescent="0.25">
      <c r="A922" s="1"/>
      <c r="B922" s="7"/>
      <c r="C922" s="1"/>
      <c r="D922" s="1"/>
      <c r="E922" s="1"/>
      <c r="F922" s="1"/>
      <c r="G922" s="1"/>
      <c r="H922" s="1"/>
      <c r="I922" s="1"/>
      <c r="J922" s="1"/>
      <c r="K922" s="1"/>
      <c r="L922" s="1"/>
      <c r="M922" s="1"/>
      <c r="N922" s="1"/>
      <c r="O922" s="1"/>
      <c r="P922" s="1"/>
      <c r="Q922" s="1"/>
    </row>
    <row r="923" spans="1:17" x14ac:dyDescent="0.25">
      <c r="A923" s="1"/>
      <c r="B923" s="7"/>
      <c r="C923" s="1"/>
      <c r="D923" s="1"/>
      <c r="E923" s="1"/>
      <c r="F923" s="1"/>
      <c r="G923" s="1"/>
      <c r="H923" s="1"/>
      <c r="I923" s="1"/>
      <c r="J923" s="1"/>
      <c r="K923" s="1"/>
      <c r="L923" s="1"/>
      <c r="M923" s="1"/>
      <c r="N923" s="1"/>
      <c r="O923" s="1"/>
      <c r="P923" s="1"/>
      <c r="Q923" s="1"/>
    </row>
    <row r="924" spans="1:17" x14ac:dyDescent="0.25">
      <c r="A924" s="1"/>
      <c r="B924" s="7"/>
    </row>
    <row r="925" spans="1:17" x14ac:dyDescent="0.25">
      <c r="A925" s="1"/>
      <c r="B925" s="7"/>
      <c r="C925" s="1"/>
      <c r="D925" s="1"/>
      <c r="E925" s="1"/>
      <c r="F925" s="1"/>
      <c r="G925" s="1"/>
      <c r="H925" s="1"/>
      <c r="I925" s="1"/>
      <c r="J925" s="1"/>
      <c r="K925" s="1"/>
      <c r="L925" s="1"/>
      <c r="M925" s="1"/>
      <c r="N925" s="1"/>
      <c r="O925" s="1"/>
      <c r="P925" s="1"/>
      <c r="Q925" s="1"/>
    </row>
    <row r="926" spans="1:17" x14ac:dyDescent="0.25">
      <c r="A926" s="1"/>
      <c r="B926" s="7"/>
    </row>
    <row r="927" spans="1:17" x14ac:dyDescent="0.25">
      <c r="A927" s="1"/>
      <c r="B927" s="7"/>
      <c r="C927" s="1"/>
      <c r="D927" s="1"/>
      <c r="E927" s="1"/>
      <c r="F927" s="1"/>
      <c r="G927" s="1"/>
      <c r="H927" s="1"/>
      <c r="I927" s="1"/>
      <c r="J927" s="1"/>
      <c r="K927" s="1"/>
      <c r="L927" s="1"/>
      <c r="M927" s="1"/>
      <c r="N927" s="1"/>
      <c r="O927" s="1"/>
      <c r="P927" s="1"/>
      <c r="Q927" s="1"/>
    </row>
    <row r="928" spans="1:17" x14ac:dyDescent="0.25">
      <c r="A928" s="1"/>
      <c r="B928" s="7"/>
    </row>
    <row r="929" spans="1:17" x14ac:dyDescent="0.25">
      <c r="A929" s="1"/>
      <c r="B929" s="7"/>
      <c r="C929" s="1"/>
      <c r="D929" s="1"/>
      <c r="E929" s="1"/>
      <c r="F929" s="1"/>
      <c r="G929" s="1"/>
      <c r="H929" s="1"/>
      <c r="I929" s="1"/>
      <c r="J929" s="1"/>
      <c r="K929" s="1"/>
      <c r="L929" s="1"/>
      <c r="M929" s="1"/>
      <c r="N929" s="1"/>
      <c r="O929" s="1"/>
      <c r="P929" s="1"/>
      <c r="Q929" s="1"/>
    </row>
    <row r="930" spans="1:17" x14ac:dyDescent="0.25">
      <c r="A930" s="1"/>
      <c r="B930" s="7"/>
    </row>
    <row r="931" spans="1:17" x14ac:dyDescent="0.25">
      <c r="A931" s="1"/>
      <c r="B931" s="7"/>
      <c r="C931" s="1"/>
      <c r="D931" s="1"/>
      <c r="E931" s="1"/>
      <c r="F931" s="1"/>
      <c r="G931" s="1"/>
      <c r="H931" s="1"/>
      <c r="I931" s="1"/>
      <c r="J931" s="1"/>
      <c r="K931" s="1"/>
      <c r="L931" s="1"/>
      <c r="M931" s="1"/>
      <c r="N931" s="1"/>
      <c r="O931" s="1"/>
      <c r="P931" s="1"/>
      <c r="Q931" s="1"/>
    </row>
    <row r="932" spans="1:17" x14ac:dyDescent="0.25">
      <c r="A932" s="1"/>
      <c r="B932" s="7"/>
    </row>
    <row r="933" spans="1:17" x14ac:dyDescent="0.25">
      <c r="A933" s="1"/>
      <c r="B933" s="7"/>
    </row>
    <row r="934" spans="1:17" x14ac:dyDescent="0.25">
      <c r="A934" s="1"/>
      <c r="B934" s="7"/>
      <c r="C934" s="1"/>
      <c r="D934" s="1"/>
      <c r="E934" s="1"/>
      <c r="F934" s="1"/>
      <c r="G934" s="1"/>
      <c r="H934" s="1"/>
      <c r="I934" s="1"/>
      <c r="J934" s="1"/>
      <c r="K934" s="1"/>
      <c r="L934" s="1"/>
      <c r="M934" s="1"/>
      <c r="N934" s="1"/>
      <c r="O934" s="1"/>
      <c r="P934" s="1"/>
      <c r="Q934" s="1"/>
    </row>
    <row r="935" spans="1:17" x14ac:dyDescent="0.25">
      <c r="A935" s="1"/>
      <c r="B935" s="7"/>
      <c r="C935" s="1"/>
      <c r="D935" s="1"/>
      <c r="E935" s="1"/>
      <c r="F935" s="1"/>
      <c r="G935" s="1"/>
      <c r="H935" s="1"/>
      <c r="I935" s="1"/>
      <c r="J935" s="1"/>
      <c r="K935" s="1"/>
      <c r="L935" s="1"/>
      <c r="M935" s="1"/>
      <c r="N935" s="1"/>
      <c r="O935" s="1"/>
      <c r="P935" s="1"/>
      <c r="Q935" s="1"/>
    </row>
    <row r="936" spans="1:17" x14ac:dyDescent="0.25">
      <c r="A936" s="1"/>
      <c r="B936" s="7"/>
      <c r="C936" s="1"/>
      <c r="D936" s="1"/>
      <c r="E936" s="1"/>
      <c r="F936" s="1"/>
      <c r="G936" s="1"/>
      <c r="H936" s="1"/>
      <c r="I936" s="1"/>
      <c r="J936" s="1"/>
      <c r="K936" s="1"/>
      <c r="L936" s="1"/>
      <c r="M936" s="1"/>
      <c r="N936" s="1"/>
      <c r="O936" s="1"/>
      <c r="P936" s="1"/>
      <c r="Q936" s="1"/>
    </row>
    <row r="937" spans="1:17" x14ac:dyDescent="0.25">
      <c r="A937" s="1"/>
      <c r="B937" s="7"/>
      <c r="C937" s="1"/>
      <c r="D937" s="1"/>
      <c r="E937" s="1"/>
      <c r="F937" s="1"/>
      <c r="G937" s="1"/>
      <c r="H937" s="1"/>
      <c r="I937" s="1"/>
      <c r="J937" s="1"/>
      <c r="K937" s="1"/>
      <c r="L937" s="1"/>
      <c r="M937" s="1"/>
      <c r="N937" s="1"/>
      <c r="O937" s="1"/>
      <c r="P937" s="1"/>
      <c r="Q937" s="1"/>
    </row>
    <row r="938" spans="1:17" x14ac:dyDescent="0.25">
      <c r="A938" s="1"/>
      <c r="B938" s="7"/>
      <c r="C938" s="1"/>
      <c r="D938" s="1"/>
      <c r="E938" s="1"/>
      <c r="F938" s="1"/>
      <c r="G938" s="1"/>
      <c r="H938" s="1"/>
      <c r="I938" s="1"/>
      <c r="J938" s="1"/>
      <c r="K938" s="1"/>
      <c r="L938" s="1"/>
      <c r="M938" s="1"/>
      <c r="N938" s="1"/>
      <c r="O938" s="1"/>
      <c r="P938" s="1"/>
      <c r="Q938" s="1"/>
    </row>
    <row r="939" spans="1:17" x14ac:dyDescent="0.25">
      <c r="A939" s="1"/>
      <c r="B939" s="7"/>
      <c r="C939" s="1"/>
      <c r="D939" s="1"/>
      <c r="E939" s="1"/>
      <c r="F939" s="1"/>
      <c r="G939" s="1"/>
      <c r="H939" s="1"/>
      <c r="I939" s="1"/>
      <c r="J939" s="1"/>
      <c r="K939" s="1"/>
      <c r="L939" s="1"/>
      <c r="M939" s="1"/>
      <c r="N939" s="1"/>
      <c r="O939" s="1"/>
      <c r="P939" s="1"/>
      <c r="Q939" s="1"/>
    </row>
    <row r="940" spans="1:17" x14ac:dyDescent="0.25">
      <c r="A940" s="1"/>
      <c r="B940" s="7"/>
      <c r="C940" s="1"/>
      <c r="D940" s="1"/>
      <c r="E940" s="1"/>
      <c r="F940" s="1"/>
      <c r="G940" s="1"/>
      <c r="H940" s="1"/>
      <c r="I940" s="1"/>
      <c r="J940" s="1"/>
      <c r="K940" s="1"/>
      <c r="L940" s="1"/>
      <c r="M940" s="1"/>
      <c r="N940" s="1"/>
      <c r="O940" s="1"/>
      <c r="P940" s="1"/>
      <c r="Q940" s="1"/>
    </row>
    <row r="941" spans="1:17" x14ac:dyDescent="0.25">
      <c r="A941" s="1"/>
      <c r="B941" s="7"/>
      <c r="C941" s="1"/>
      <c r="D941" s="1"/>
      <c r="E941" s="1"/>
      <c r="F941" s="1"/>
      <c r="G941" s="1"/>
      <c r="H941" s="1"/>
      <c r="I941" s="1"/>
      <c r="J941" s="1"/>
      <c r="K941" s="1"/>
      <c r="L941" s="1"/>
      <c r="M941" s="1"/>
      <c r="N941" s="1"/>
      <c r="O941" s="1"/>
      <c r="P941" s="1"/>
      <c r="Q941" s="1"/>
    </row>
    <row r="942" spans="1:17" x14ac:dyDescent="0.25">
      <c r="A942" s="1"/>
      <c r="B942" s="7"/>
      <c r="C942" s="1"/>
      <c r="D942" s="1"/>
      <c r="E942" s="1"/>
      <c r="F942" s="1"/>
      <c r="G942" s="1"/>
      <c r="H942" s="1"/>
      <c r="I942" s="1"/>
      <c r="J942" s="1"/>
      <c r="K942" s="1"/>
      <c r="L942" s="1"/>
      <c r="M942" s="1"/>
      <c r="N942" s="1"/>
      <c r="O942" s="1"/>
      <c r="P942" s="1"/>
      <c r="Q942" s="1"/>
    </row>
    <row r="943" spans="1:17" x14ac:dyDescent="0.25">
      <c r="A943" s="1"/>
      <c r="B943" s="7"/>
      <c r="C943" s="1"/>
      <c r="D943" s="1"/>
      <c r="E943" s="1"/>
      <c r="F943" s="1"/>
      <c r="G943" s="1"/>
      <c r="H943" s="1"/>
      <c r="I943" s="1"/>
      <c r="J943" s="1"/>
      <c r="K943" s="1"/>
      <c r="L943" s="1"/>
      <c r="M943" s="1"/>
      <c r="N943" s="1"/>
      <c r="O943" s="1"/>
      <c r="P943" s="1"/>
      <c r="Q943" s="1"/>
    </row>
    <row r="944" spans="1:17" x14ac:dyDescent="0.25">
      <c r="A944" s="1"/>
      <c r="B944" s="7"/>
      <c r="C944" s="1"/>
      <c r="D944" s="1"/>
      <c r="E944" s="1"/>
      <c r="F944" s="1"/>
      <c r="G944" s="1"/>
      <c r="H944" s="1"/>
      <c r="I944" s="1"/>
      <c r="J944" s="1"/>
      <c r="K944" s="1"/>
      <c r="L944" s="1"/>
      <c r="M944" s="1"/>
      <c r="N944" s="1"/>
      <c r="O944" s="1"/>
      <c r="P944" s="1"/>
      <c r="Q944" s="1"/>
    </row>
    <row r="945" spans="1:17" x14ac:dyDescent="0.25">
      <c r="A945" s="1"/>
      <c r="B945" s="7"/>
    </row>
    <row r="946" spans="1:17" x14ac:dyDescent="0.25">
      <c r="A946" s="1"/>
      <c r="B946" s="7"/>
      <c r="C946" s="1"/>
      <c r="D946" s="1"/>
      <c r="E946" s="1"/>
      <c r="F946" s="1"/>
      <c r="G946" s="1"/>
      <c r="H946" s="1"/>
      <c r="I946" s="1"/>
      <c r="J946" s="1"/>
      <c r="K946" s="1"/>
      <c r="L946" s="1"/>
      <c r="M946" s="1"/>
      <c r="N946" s="1"/>
      <c r="O946" s="1"/>
      <c r="P946" s="1"/>
      <c r="Q946" s="1"/>
    </row>
    <row r="947" spans="1:17" x14ac:dyDescent="0.25">
      <c r="A947" s="1"/>
      <c r="B947" s="7"/>
      <c r="C947" s="1"/>
      <c r="D947" s="1"/>
      <c r="E947" s="1"/>
      <c r="F947" s="1"/>
      <c r="G947" s="1"/>
      <c r="H947" s="1"/>
      <c r="I947" s="1"/>
      <c r="J947" s="1"/>
      <c r="K947" s="1"/>
      <c r="L947" s="1"/>
      <c r="M947" s="1"/>
      <c r="N947" s="1"/>
      <c r="O947" s="1"/>
      <c r="P947" s="1"/>
      <c r="Q947" s="1"/>
    </row>
    <row r="948" spans="1:17" x14ac:dyDescent="0.25">
      <c r="A948" s="1"/>
      <c r="B948" s="7"/>
      <c r="C948" s="1"/>
      <c r="D948" s="1"/>
      <c r="E948" s="1"/>
      <c r="F948" s="1"/>
      <c r="G948" s="1"/>
      <c r="H948" s="1"/>
      <c r="I948" s="1"/>
      <c r="J948" s="1"/>
      <c r="K948" s="1"/>
      <c r="L948" s="1"/>
      <c r="M948" s="1"/>
      <c r="N948" s="1"/>
      <c r="O948" s="1"/>
      <c r="P948" s="1"/>
      <c r="Q948" s="1"/>
    </row>
    <row r="949" spans="1:17" x14ac:dyDescent="0.25">
      <c r="A949" s="1"/>
      <c r="B949" s="7"/>
    </row>
    <row r="950" spans="1:17" x14ac:dyDescent="0.25">
      <c r="A950" s="1"/>
      <c r="B950" s="7"/>
      <c r="C950" s="1"/>
      <c r="D950" s="1"/>
      <c r="E950" s="1"/>
      <c r="F950" s="1"/>
      <c r="G950" s="1"/>
      <c r="H950" s="1"/>
      <c r="I950" s="1"/>
      <c r="J950" s="1"/>
      <c r="K950" s="1"/>
      <c r="L950" s="1"/>
      <c r="M950" s="1"/>
      <c r="N950" s="1"/>
      <c r="O950" s="1"/>
      <c r="P950" s="1"/>
      <c r="Q950" s="1"/>
    </row>
    <row r="951" spans="1:17" x14ac:dyDescent="0.25">
      <c r="A951" s="1"/>
      <c r="B951" s="7"/>
      <c r="C951" s="1"/>
      <c r="D951" s="1"/>
      <c r="E951" s="1"/>
      <c r="F951" s="1"/>
      <c r="G951" s="1"/>
      <c r="H951" s="1"/>
      <c r="I951" s="1"/>
      <c r="J951" s="1"/>
      <c r="K951" s="1"/>
      <c r="L951" s="1"/>
      <c r="M951" s="1"/>
      <c r="N951" s="1"/>
      <c r="O951" s="1"/>
      <c r="P951" s="1"/>
      <c r="Q951" s="1"/>
    </row>
    <row r="952" spans="1:17" x14ac:dyDescent="0.25">
      <c r="A952" s="1"/>
      <c r="B952" s="7"/>
      <c r="C952" s="1"/>
      <c r="D952" s="1"/>
      <c r="E952" s="1"/>
      <c r="F952" s="1"/>
      <c r="G952" s="1"/>
      <c r="H952" s="1"/>
      <c r="I952" s="1"/>
      <c r="J952" s="1"/>
      <c r="K952" s="1"/>
      <c r="L952" s="1"/>
      <c r="M952" s="1"/>
      <c r="N952" s="1"/>
      <c r="O952" s="1"/>
      <c r="P952" s="1"/>
      <c r="Q952" s="1"/>
    </row>
    <row r="953" spans="1:17" x14ac:dyDescent="0.25">
      <c r="A953" s="1"/>
      <c r="B953" s="7"/>
    </row>
    <row r="954" spans="1:17" x14ac:dyDescent="0.25">
      <c r="A954" s="1"/>
      <c r="B954" s="7"/>
      <c r="C954" s="1"/>
      <c r="D954" s="1"/>
      <c r="E954" s="1"/>
      <c r="F954" s="1"/>
      <c r="G954" s="1"/>
      <c r="H954" s="1"/>
      <c r="I954" s="1"/>
      <c r="J954" s="1"/>
      <c r="K954" s="1"/>
      <c r="L954" s="1"/>
      <c r="M954" s="1"/>
      <c r="N954" s="1"/>
      <c r="O954" s="1"/>
      <c r="P954" s="1"/>
      <c r="Q954" s="1"/>
    </row>
    <row r="955" spans="1:17" x14ac:dyDescent="0.25">
      <c r="A955" s="1"/>
      <c r="B955" s="7"/>
    </row>
    <row r="956" spans="1:17" x14ac:dyDescent="0.25">
      <c r="A956" s="1"/>
      <c r="B956" s="7"/>
      <c r="C956" s="1"/>
      <c r="D956" s="1"/>
      <c r="E956" s="1"/>
      <c r="F956" s="1"/>
      <c r="G956" s="1"/>
      <c r="H956" s="1"/>
      <c r="I956" s="1"/>
      <c r="J956" s="1"/>
      <c r="K956" s="1"/>
      <c r="L956" s="1"/>
      <c r="M956" s="1"/>
      <c r="N956" s="1"/>
      <c r="O956" s="1"/>
      <c r="P956" s="1"/>
      <c r="Q956" s="1"/>
    </row>
    <row r="957" spans="1:17" x14ac:dyDescent="0.25">
      <c r="A957" s="1"/>
      <c r="B957" s="7"/>
      <c r="C957" s="1"/>
      <c r="D957" s="1"/>
      <c r="E957" s="1"/>
      <c r="F957" s="1"/>
      <c r="G957" s="1"/>
      <c r="H957" s="1"/>
      <c r="I957" s="1"/>
      <c r="J957" s="1"/>
      <c r="K957" s="1"/>
      <c r="L957" s="1"/>
      <c r="M957" s="1"/>
      <c r="N957" s="1"/>
      <c r="O957" s="1"/>
      <c r="P957" s="1"/>
      <c r="Q957" s="1"/>
    </row>
    <row r="958" spans="1:17" x14ac:dyDescent="0.25">
      <c r="A958" s="1"/>
      <c r="B958" s="7"/>
      <c r="C958" s="1"/>
      <c r="D958" s="1"/>
      <c r="E958" s="1"/>
      <c r="F958" s="1"/>
      <c r="G958" s="1"/>
      <c r="H958" s="1"/>
      <c r="I958" s="1"/>
      <c r="J958" s="1"/>
      <c r="K958" s="1"/>
      <c r="L958" s="1"/>
      <c r="M958" s="1"/>
      <c r="N958" s="1"/>
      <c r="O958" s="1"/>
      <c r="P958" s="1"/>
      <c r="Q958" s="1"/>
    </row>
    <row r="959" spans="1:17" x14ac:dyDescent="0.25">
      <c r="A959" s="1"/>
      <c r="B959" s="7"/>
      <c r="C959" s="1"/>
      <c r="D959" s="1"/>
      <c r="E959" s="1"/>
      <c r="F959" s="1"/>
      <c r="G959" s="1"/>
      <c r="H959" s="1"/>
      <c r="I959" s="1"/>
      <c r="J959" s="1"/>
      <c r="K959" s="1"/>
      <c r="L959" s="1"/>
      <c r="M959" s="1"/>
      <c r="N959" s="1"/>
      <c r="O959" s="1"/>
      <c r="P959" s="1"/>
      <c r="Q959" s="1"/>
    </row>
    <row r="960" spans="1:17" x14ac:dyDescent="0.25">
      <c r="A960" s="1"/>
      <c r="B960" s="7"/>
      <c r="C960" s="1"/>
      <c r="D960" s="1"/>
      <c r="E960" s="1"/>
      <c r="F960" s="1"/>
      <c r="G960" s="1"/>
      <c r="H960" s="1"/>
      <c r="I960" s="1"/>
      <c r="J960" s="1"/>
      <c r="K960" s="1"/>
      <c r="L960" s="1"/>
      <c r="M960" s="1"/>
      <c r="N960" s="1"/>
      <c r="O960" s="1"/>
      <c r="P960" s="1"/>
      <c r="Q960" s="1"/>
    </row>
    <row r="961" spans="1:17" x14ac:dyDescent="0.25">
      <c r="A961" s="1"/>
      <c r="B961" s="7"/>
      <c r="C961" s="1"/>
      <c r="D961" s="1"/>
      <c r="E961" s="1"/>
      <c r="F961" s="1"/>
      <c r="G961" s="1"/>
      <c r="H961" s="1"/>
      <c r="I961" s="1"/>
      <c r="J961" s="1"/>
      <c r="K961" s="1"/>
      <c r="L961" s="1"/>
      <c r="M961" s="1"/>
      <c r="N961" s="1"/>
      <c r="O961" s="1"/>
      <c r="P961" s="1"/>
      <c r="Q961" s="1"/>
    </row>
    <row r="962" spans="1:17" x14ac:dyDescent="0.25">
      <c r="A962" s="1"/>
      <c r="B962" s="7"/>
    </row>
    <row r="963" spans="1:17" x14ac:dyDescent="0.25">
      <c r="A963" s="1"/>
      <c r="B963" s="7"/>
      <c r="C963" s="1"/>
      <c r="D963" s="1"/>
      <c r="E963" s="1"/>
      <c r="F963" s="1"/>
      <c r="G963" s="1"/>
      <c r="H963" s="1"/>
      <c r="I963" s="1"/>
      <c r="J963" s="1"/>
      <c r="K963" s="1"/>
      <c r="L963" s="1"/>
      <c r="M963" s="1"/>
      <c r="N963" s="1"/>
      <c r="O963" s="1"/>
      <c r="P963" s="1"/>
      <c r="Q963" s="1"/>
    </row>
    <row r="964" spans="1:17" x14ac:dyDescent="0.25">
      <c r="A964" s="1"/>
      <c r="B964" s="7"/>
      <c r="C964" s="1"/>
      <c r="D964" s="1"/>
      <c r="E964" s="1"/>
      <c r="F964" s="1"/>
      <c r="G964" s="1"/>
      <c r="H964" s="1"/>
      <c r="I964" s="1"/>
      <c r="J964" s="1"/>
      <c r="K964" s="1"/>
      <c r="L964" s="1"/>
      <c r="M964" s="1"/>
      <c r="N964" s="1"/>
      <c r="O964" s="1"/>
      <c r="P964" s="1"/>
      <c r="Q964" s="1"/>
    </row>
    <row r="965" spans="1:17" x14ac:dyDescent="0.25">
      <c r="A965" s="1"/>
      <c r="B965" s="7"/>
      <c r="C965" s="1"/>
      <c r="D965" s="1"/>
      <c r="E965" s="1"/>
      <c r="F965" s="1"/>
      <c r="G965" s="1"/>
      <c r="H965" s="1"/>
      <c r="I965" s="1"/>
      <c r="J965" s="1"/>
      <c r="K965" s="1"/>
      <c r="L965" s="1"/>
      <c r="M965" s="1"/>
      <c r="N965" s="1"/>
      <c r="O965" s="1"/>
      <c r="P965" s="1"/>
      <c r="Q965" s="1"/>
    </row>
    <row r="966" spans="1:17" x14ac:dyDescent="0.25">
      <c r="A966" s="1"/>
      <c r="B966" s="7"/>
      <c r="C966" s="1"/>
      <c r="D966" s="1"/>
      <c r="E966" s="1"/>
      <c r="F966" s="1"/>
      <c r="G966" s="1"/>
      <c r="H966" s="1"/>
      <c r="I966" s="1"/>
      <c r="J966" s="1"/>
      <c r="K966" s="1"/>
      <c r="L966" s="1"/>
      <c r="M966" s="1"/>
      <c r="N966" s="1"/>
      <c r="O966" s="1"/>
      <c r="P966" s="1"/>
      <c r="Q966" s="1"/>
    </row>
    <row r="967" spans="1:17" x14ac:dyDescent="0.25">
      <c r="A967" s="1"/>
      <c r="B967" s="7"/>
    </row>
    <row r="968" spans="1:17" x14ac:dyDescent="0.25">
      <c r="A968" s="1"/>
      <c r="B968" s="7"/>
    </row>
    <row r="969" spans="1:17" x14ac:dyDescent="0.25">
      <c r="A969" s="1"/>
      <c r="B969" s="7"/>
    </row>
    <row r="970" spans="1:17" x14ac:dyDescent="0.25">
      <c r="A970" s="1"/>
      <c r="B970" s="7"/>
    </row>
    <row r="971" spans="1:17" x14ac:dyDescent="0.25">
      <c r="A971" s="1"/>
      <c r="B971" s="7"/>
      <c r="C971" s="1"/>
      <c r="D971" s="1"/>
      <c r="E971" s="1"/>
      <c r="F971" s="1"/>
      <c r="G971" s="1"/>
      <c r="H971" s="1"/>
      <c r="I971" s="1"/>
      <c r="J971" s="1"/>
      <c r="K971" s="1"/>
      <c r="L971" s="1"/>
      <c r="M971" s="1"/>
      <c r="N971" s="1"/>
      <c r="O971" s="1"/>
      <c r="P971" s="1"/>
      <c r="Q971" s="1"/>
    </row>
    <row r="972" spans="1:17" x14ac:dyDescent="0.25">
      <c r="A972" s="1"/>
      <c r="B972" s="7"/>
    </row>
    <row r="973" spans="1:17" x14ac:dyDescent="0.25">
      <c r="A973" s="1"/>
      <c r="B973" s="7"/>
      <c r="C973" s="1"/>
      <c r="D973" s="1"/>
      <c r="E973" s="1"/>
      <c r="F973" s="1"/>
      <c r="G973" s="1"/>
      <c r="H973" s="1"/>
      <c r="I973" s="1"/>
      <c r="J973" s="1"/>
      <c r="K973" s="1"/>
      <c r="L973" s="1"/>
      <c r="M973" s="1"/>
      <c r="N973" s="1"/>
      <c r="O973" s="1"/>
      <c r="P973" s="1"/>
      <c r="Q973" s="1"/>
    </row>
    <row r="974" spans="1:17" x14ac:dyDescent="0.25">
      <c r="A974" s="1"/>
      <c r="B974" s="7"/>
    </row>
    <row r="975" spans="1:17" x14ac:dyDescent="0.25">
      <c r="A975" s="1"/>
      <c r="B975" s="7"/>
    </row>
    <row r="976" spans="1:17" x14ac:dyDescent="0.25">
      <c r="A976" s="1"/>
      <c r="B976" s="7"/>
    </row>
    <row r="977" spans="1:17" x14ac:dyDescent="0.25">
      <c r="A977" s="1"/>
      <c r="B977" s="7"/>
      <c r="C977" s="1"/>
      <c r="D977" s="1"/>
      <c r="E977" s="1"/>
      <c r="F977" s="1"/>
      <c r="G977" s="1"/>
      <c r="H977" s="1"/>
      <c r="I977" s="1"/>
      <c r="J977" s="1"/>
      <c r="K977" s="1"/>
      <c r="L977" s="1"/>
      <c r="M977" s="1"/>
      <c r="N977" s="1"/>
      <c r="O977" s="1"/>
      <c r="P977" s="1"/>
      <c r="Q977" s="1"/>
    </row>
    <row r="978" spans="1:17" x14ac:dyDescent="0.25">
      <c r="A978" s="1"/>
      <c r="B978" s="7"/>
    </row>
    <row r="979" spans="1:17" x14ac:dyDescent="0.25">
      <c r="A979" s="1"/>
      <c r="B979" s="7"/>
    </row>
    <row r="980" spans="1:17" x14ac:dyDescent="0.25">
      <c r="A980" s="1"/>
      <c r="B980" s="7"/>
    </row>
    <row r="981" spans="1:17" x14ac:dyDescent="0.25">
      <c r="A981" s="1"/>
      <c r="B981" s="7"/>
    </row>
    <row r="982" spans="1:17" x14ac:dyDescent="0.25">
      <c r="A982" s="1"/>
      <c r="B982" s="7"/>
    </row>
    <row r="983" spans="1:17" x14ac:dyDescent="0.25">
      <c r="A983" s="1"/>
      <c r="B983" s="7"/>
    </row>
    <row r="984" spans="1:17" x14ac:dyDescent="0.25">
      <c r="A984" s="1"/>
      <c r="B984" s="7"/>
    </row>
    <row r="985" spans="1:17" x14ac:dyDescent="0.25">
      <c r="A985" s="1"/>
      <c r="B985" s="7"/>
    </row>
    <row r="986" spans="1:17" x14ac:dyDescent="0.25">
      <c r="A986" s="1"/>
      <c r="B986" s="7"/>
    </row>
    <row r="987" spans="1:17" x14ac:dyDescent="0.25">
      <c r="A987" s="1"/>
      <c r="B987" s="7"/>
    </row>
    <row r="988" spans="1:17" x14ac:dyDescent="0.25">
      <c r="A988" s="1"/>
      <c r="B988" s="7"/>
    </row>
    <row r="989" spans="1:17" x14ac:dyDescent="0.25">
      <c r="A989" s="1"/>
      <c r="B989" s="7"/>
      <c r="C989" s="1"/>
      <c r="D989" s="1"/>
      <c r="E989" s="1"/>
      <c r="F989" s="1"/>
      <c r="G989" s="1"/>
      <c r="H989" s="1"/>
      <c r="I989" s="1"/>
      <c r="J989" s="1"/>
      <c r="K989" s="1"/>
      <c r="L989" s="1"/>
      <c r="M989" s="1"/>
      <c r="N989" s="1"/>
      <c r="O989" s="1"/>
      <c r="P989" s="1"/>
      <c r="Q989" s="1"/>
    </row>
    <row r="990" spans="1:17" x14ac:dyDescent="0.25">
      <c r="A990" s="1"/>
      <c r="B990" s="7"/>
      <c r="C990" s="1"/>
      <c r="D990" s="1"/>
      <c r="E990" s="1"/>
      <c r="F990" s="1"/>
      <c r="G990" s="1"/>
      <c r="H990" s="1"/>
      <c r="I990" s="1"/>
      <c r="J990" s="1"/>
      <c r="K990" s="1"/>
      <c r="L990" s="1"/>
      <c r="M990" s="1"/>
      <c r="N990" s="1"/>
      <c r="O990" s="1"/>
      <c r="P990" s="1"/>
      <c r="Q990" s="1"/>
    </row>
    <row r="991" spans="1:17" x14ac:dyDescent="0.25">
      <c r="A991" s="1"/>
      <c r="B991" s="7"/>
      <c r="C991" s="1"/>
      <c r="D991" s="1"/>
      <c r="E991" s="1"/>
      <c r="F991" s="1"/>
      <c r="G991" s="1"/>
      <c r="H991" s="1"/>
      <c r="I991" s="1"/>
      <c r="J991" s="1"/>
      <c r="K991" s="1"/>
      <c r="L991" s="1"/>
      <c r="M991" s="1"/>
      <c r="N991" s="1"/>
      <c r="O991" s="1"/>
      <c r="P991" s="1"/>
      <c r="Q991" s="1"/>
    </row>
    <row r="992" spans="1:17" x14ac:dyDescent="0.25">
      <c r="A992" s="1"/>
      <c r="B992" s="7"/>
    </row>
    <row r="993" spans="1:17" x14ac:dyDescent="0.25">
      <c r="A993" s="1"/>
      <c r="B993" s="7"/>
    </row>
    <row r="994" spans="1:17" x14ac:dyDescent="0.25">
      <c r="A994" s="1"/>
      <c r="B994" s="7"/>
    </row>
    <row r="995" spans="1:17" x14ac:dyDescent="0.25">
      <c r="A995" s="1"/>
      <c r="B995" s="7"/>
      <c r="C995" s="1"/>
      <c r="D995" s="1"/>
      <c r="E995" s="1"/>
      <c r="F995" s="1"/>
      <c r="G995" s="1"/>
      <c r="H995" s="1"/>
      <c r="I995" s="1"/>
      <c r="J995" s="1"/>
      <c r="K995" s="1"/>
      <c r="L995" s="1"/>
      <c r="M995" s="1"/>
      <c r="N995" s="1"/>
      <c r="O995" s="1"/>
      <c r="P995" s="1"/>
      <c r="Q995" s="1"/>
    </row>
    <row r="996" spans="1:17" x14ac:dyDescent="0.25">
      <c r="A996" s="1"/>
      <c r="B996" s="7"/>
      <c r="C996" s="1"/>
      <c r="D996" s="1"/>
      <c r="E996" s="1"/>
      <c r="F996" s="1"/>
      <c r="G996" s="1"/>
      <c r="H996" s="1"/>
      <c r="I996" s="1"/>
      <c r="J996" s="1"/>
      <c r="K996" s="1"/>
      <c r="L996" s="1"/>
      <c r="M996" s="1"/>
      <c r="N996" s="1"/>
      <c r="O996" s="1"/>
      <c r="P996" s="1"/>
      <c r="Q996" s="1"/>
    </row>
    <row r="997" spans="1:17" x14ac:dyDescent="0.25">
      <c r="A997" s="1"/>
      <c r="B997" s="7"/>
    </row>
    <row r="998" spans="1:17" x14ac:dyDescent="0.25">
      <c r="A998" s="1"/>
      <c r="B998" s="7"/>
    </row>
    <row r="999" spans="1:17" x14ac:dyDescent="0.25">
      <c r="A999" s="1"/>
      <c r="B999" s="7"/>
      <c r="C999" s="1"/>
      <c r="D999" s="1"/>
      <c r="E999" s="1"/>
      <c r="F999" s="1"/>
      <c r="G999" s="1"/>
      <c r="H999" s="1"/>
      <c r="I999" s="1"/>
      <c r="J999" s="1"/>
      <c r="K999" s="1"/>
      <c r="L999" s="1"/>
      <c r="M999" s="1"/>
      <c r="N999" s="1"/>
      <c r="O999" s="1"/>
      <c r="P999" s="1"/>
      <c r="Q999" s="1"/>
    </row>
    <row r="1000" spans="1:17" x14ac:dyDescent="0.25">
      <c r="A1000" s="1"/>
      <c r="B1000" s="7"/>
    </row>
    <row r="1001" spans="1:17" x14ac:dyDescent="0.25">
      <c r="A1001" s="1"/>
      <c r="B1001" s="7"/>
      <c r="C1001" s="1"/>
      <c r="D1001" s="1"/>
      <c r="E1001" s="1"/>
      <c r="F1001" s="1"/>
      <c r="G1001" s="1"/>
      <c r="H1001" s="1"/>
      <c r="I1001" s="1"/>
      <c r="J1001" s="1"/>
      <c r="K1001" s="1"/>
      <c r="L1001" s="1"/>
      <c r="M1001" s="1"/>
      <c r="N1001" s="1"/>
      <c r="O1001" s="1"/>
      <c r="P1001" s="1"/>
      <c r="Q1001" s="1"/>
    </row>
    <row r="1002" spans="1:17" x14ac:dyDescent="0.25">
      <c r="A1002" s="1"/>
      <c r="B1002" s="7"/>
    </row>
    <row r="1003" spans="1:17" x14ac:dyDescent="0.25">
      <c r="A1003" s="1"/>
      <c r="B1003" s="7"/>
      <c r="C1003" s="1"/>
      <c r="D1003" s="1"/>
      <c r="E1003" s="1"/>
      <c r="F1003" s="1"/>
      <c r="G1003" s="1"/>
      <c r="H1003" s="1"/>
      <c r="I1003" s="1"/>
      <c r="J1003" s="1"/>
      <c r="K1003" s="1"/>
      <c r="L1003" s="1"/>
      <c r="M1003" s="1"/>
      <c r="N1003" s="1"/>
      <c r="O1003" s="1"/>
      <c r="P1003" s="1"/>
      <c r="Q1003" s="1"/>
    </row>
    <row r="1004" spans="1:17" x14ac:dyDescent="0.25">
      <c r="A1004" s="1"/>
      <c r="B1004" s="7"/>
    </row>
    <row r="1005" spans="1:17" x14ac:dyDescent="0.25">
      <c r="A1005" s="1"/>
      <c r="B1005" s="7"/>
    </row>
    <row r="1006" spans="1:17" x14ac:dyDescent="0.25">
      <c r="A1006" s="1"/>
      <c r="B1006" s="7"/>
      <c r="C1006" s="1"/>
      <c r="D1006" s="1"/>
      <c r="E1006" s="1"/>
      <c r="F1006" s="1"/>
      <c r="G1006" s="1"/>
      <c r="H1006" s="1"/>
      <c r="I1006" s="1"/>
      <c r="J1006" s="1"/>
      <c r="K1006" s="1"/>
      <c r="L1006" s="1"/>
      <c r="M1006" s="1"/>
      <c r="N1006" s="1"/>
      <c r="O1006" s="1"/>
      <c r="P1006" s="1"/>
      <c r="Q1006" s="1"/>
    </row>
    <row r="1007" spans="1:17" x14ac:dyDescent="0.25">
      <c r="A1007" s="1"/>
      <c r="B1007" s="7"/>
      <c r="C1007" s="1"/>
      <c r="D1007" s="1"/>
      <c r="E1007" s="1"/>
      <c r="F1007" s="1"/>
      <c r="G1007" s="1"/>
      <c r="H1007" s="1"/>
      <c r="I1007" s="1"/>
      <c r="J1007" s="1"/>
      <c r="K1007" s="1"/>
      <c r="L1007" s="1"/>
      <c r="M1007" s="1"/>
      <c r="N1007" s="1"/>
      <c r="O1007" s="1"/>
      <c r="P1007" s="1"/>
      <c r="Q1007" s="1"/>
    </row>
    <row r="1008" spans="1:17" x14ac:dyDescent="0.25">
      <c r="A1008" s="1"/>
      <c r="B1008" s="7"/>
    </row>
    <row r="1009" spans="1:17" x14ac:dyDescent="0.25">
      <c r="A1009" s="1"/>
      <c r="B1009" s="7"/>
      <c r="C1009" s="1"/>
      <c r="D1009" s="1"/>
      <c r="E1009" s="1"/>
      <c r="F1009" s="1"/>
      <c r="G1009" s="1"/>
      <c r="H1009" s="1"/>
      <c r="I1009" s="1"/>
      <c r="J1009" s="1"/>
      <c r="K1009" s="1"/>
      <c r="L1009" s="1"/>
      <c r="M1009" s="1"/>
      <c r="N1009" s="1"/>
      <c r="O1009" s="1"/>
      <c r="P1009" s="1"/>
      <c r="Q1009" s="1"/>
    </row>
    <row r="1010" spans="1:17" x14ac:dyDescent="0.25">
      <c r="A1010" s="1"/>
      <c r="B1010" s="7"/>
    </row>
    <row r="1011" spans="1:17" x14ac:dyDescent="0.25">
      <c r="A1011" s="1"/>
      <c r="B1011" s="7"/>
      <c r="C1011" s="1"/>
      <c r="D1011" s="1"/>
      <c r="E1011" s="1"/>
      <c r="F1011" s="1"/>
      <c r="G1011" s="1"/>
      <c r="H1011" s="1"/>
      <c r="I1011" s="1"/>
      <c r="J1011" s="1"/>
      <c r="K1011" s="1"/>
      <c r="L1011" s="1"/>
      <c r="M1011" s="1"/>
      <c r="N1011" s="1"/>
      <c r="O1011" s="1"/>
      <c r="P1011" s="1"/>
      <c r="Q1011" s="1"/>
    </row>
    <row r="1012" spans="1:17" x14ac:dyDescent="0.25">
      <c r="A1012" s="1"/>
      <c r="B1012" s="7"/>
      <c r="C1012" s="1"/>
      <c r="D1012" s="1"/>
      <c r="E1012" s="1"/>
      <c r="F1012" s="1"/>
      <c r="G1012" s="1"/>
      <c r="H1012" s="1"/>
      <c r="I1012" s="1"/>
      <c r="J1012" s="1"/>
      <c r="K1012" s="1"/>
      <c r="L1012" s="1"/>
      <c r="M1012" s="1"/>
      <c r="N1012" s="1"/>
      <c r="O1012" s="1"/>
      <c r="P1012" s="1"/>
      <c r="Q1012" s="1"/>
    </row>
    <row r="1013" spans="1:17" x14ac:dyDescent="0.25">
      <c r="A1013" s="1"/>
      <c r="B1013" s="7"/>
    </row>
    <row r="1014" spans="1:17" x14ac:dyDescent="0.25">
      <c r="A1014" s="1"/>
      <c r="B1014" s="7"/>
      <c r="C1014" s="1"/>
      <c r="D1014" s="1"/>
      <c r="E1014" s="1"/>
      <c r="F1014" s="1"/>
      <c r="G1014" s="1"/>
      <c r="H1014" s="1"/>
      <c r="I1014" s="1"/>
      <c r="J1014" s="1"/>
      <c r="K1014" s="1"/>
      <c r="L1014" s="1"/>
      <c r="M1014" s="1"/>
      <c r="N1014" s="1"/>
      <c r="O1014" s="1"/>
      <c r="P1014" s="1"/>
      <c r="Q1014" s="1"/>
    </row>
    <row r="1015" spans="1:17" x14ac:dyDescent="0.25">
      <c r="A1015" s="1"/>
      <c r="B1015" s="7"/>
      <c r="C1015" s="1"/>
      <c r="D1015" s="1"/>
      <c r="E1015" s="1"/>
      <c r="F1015" s="1"/>
      <c r="G1015" s="1"/>
      <c r="H1015" s="1"/>
      <c r="I1015" s="1"/>
      <c r="J1015" s="1"/>
      <c r="K1015" s="1"/>
      <c r="L1015" s="1"/>
      <c r="M1015" s="1"/>
      <c r="N1015" s="1"/>
      <c r="O1015" s="1"/>
      <c r="P1015" s="1"/>
      <c r="Q1015" s="1"/>
    </row>
    <row r="1016" spans="1:17" x14ac:dyDescent="0.25">
      <c r="A1016" s="1"/>
      <c r="B1016" s="7"/>
      <c r="C1016" s="1"/>
      <c r="D1016" s="1"/>
      <c r="E1016" s="1"/>
      <c r="F1016" s="1"/>
      <c r="G1016" s="1"/>
      <c r="H1016" s="1"/>
      <c r="I1016" s="1"/>
      <c r="J1016" s="1"/>
      <c r="K1016" s="1"/>
      <c r="L1016" s="1"/>
      <c r="M1016" s="1"/>
      <c r="N1016" s="1"/>
      <c r="O1016" s="1"/>
      <c r="P1016" s="1"/>
      <c r="Q1016" s="1"/>
    </row>
    <row r="1017" spans="1:17" x14ac:dyDescent="0.25">
      <c r="A1017" s="1"/>
      <c r="B1017" s="7"/>
    </row>
    <row r="1018" spans="1:17" x14ac:dyDescent="0.25">
      <c r="A1018" s="1"/>
      <c r="B1018" s="7"/>
      <c r="C1018" s="1"/>
      <c r="D1018" s="1"/>
      <c r="E1018" s="1"/>
      <c r="F1018" s="1"/>
      <c r="G1018" s="1"/>
      <c r="H1018" s="1"/>
      <c r="I1018" s="1"/>
      <c r="J1018" s="1"/>
      <c r="K1018" s="1"/>
      <c r="L1018" s="1"/>
      <c r="M1018" s="1"/>
      <c r="N1018" s="1"/>
      <c r="O1018" s="1"/>
      <c r="P1018" s="1"/>
      <c r="Q1018" s="1"/>
    </row>
    <row r="1019" spans="1:17" x14ac:dyDescent="0.25">
      <c r="A1019" s="1"/>
      <c r="B1019" s="7"/>
      <c r="C1019" s="1"/>
      <c r="D1019" s="1"/>
      <c r="E1019" s="1"/>
      <c r="F1019" s="1"/>
      <c r="G1019" s="1"/>
      <c r="H1019" s="1"/>
      <c r="I1019" s="1"/>
      <c r="J1019" s="1"/>
      <c r="K1019" s="1"/>
      <c r="L1019" s="1"/>
      <c r="M1019" s="1"/>
      <c r="N1019" s="1"/>
      <c r="O1019" s="1"/>
      <c r="P1019" s="1"/>
      <c r="Q1019" s="1"/>
    </row>
    <row r="1020" spans="1:17" x14ac:dyDescent="0.25">
      <c r="A1020" s="1"/>
      <c r="B1020" s="7"/>
      <c r="C1020" s="1"/>
      <c r="D1020" s="1"/>
      <c r="E1020" s="1"/>
      <c r="F1020" s="1"/>
      <c r="G1020" s="1"/>
      <c r="H1020" s="1"/>
      <c r="I1020" s="1"/>
      <c r="J1020" s="1"/>
      <c r="K1020" s="1"/>
      <c r="L1020" s="1"/>
      <c r="M1020" s="1"/>
      <c r="N1020" s="1"/>
      <c r="O1020" s="1"/>
      <c r="P1020" s="1"/>
      <c r="Q1020" s="1"/>
    </row>
    <row r="1021" spans="1:17" x14ac:dyDescent="0.25">
      <c r="A1021" s="1"/>
      <c r="B1021" s="7"/>
      <c r="C1021" s="1"/>
      <c r="D1021" s="1"/>
      <c r="E1021" s="1"/>
      <c r="F1021" s="1"/>
      <c r="G1021" s="1"/>
      <c r="H1021" s="1"/>
      <c r="I1021" s="1"/>
      <c r="J1021" s="1"/>
      <c r="K1021" s="1"/>
      <c r="L1021" s="1"/>
      <c r="M1021" s="1"/>
      <c r="N1021" s="1"/>
      <c r="O1021" s="1"/>
      <c r="P1021" s="1"/>
      <c r="Q1021" s="1"/>
    </row>
    <row r="1022" spans="1:17" x14ac:dyDescent="0.25">
      <c r="A1022" s="1"/>
      <c r="B1022" s="7"/>
    </row>
    <row r="1023" spans="1:17" x14ac:dyDescent="0.25">
      <c r="A1023" s="1"/>
      <c r="B1023" s="7"/>
    </row>
    <row r="1024" spans="1:17" x14ac:dyDescent="0.25">
      <c r="A1024" s="1"/>
      <c r="B1024" s="7"/>
    </row>
    <row r="1025" spans="1:17" x14ac:dyDescent="0.25">
      <c r="A1025" s="1"/>
      <c r="B1025" s="7"/>
    </row>
    <row r="1026" spans="1:17" x14ac:dyDescent="0.25">
      <c r="A1026" s="1"/>
      <c r="B1026" s="7"/>
      <c r="C1026" s="1"/>
      <c r="D1026" s="1"/>
      <c r="E1026" s="1"/>
      <c r="F1026" s="1"/>
      <c r="G1026" s="1"/>
      <c r="H1026" s="1"/>
      <c r="I1026" s="1"/>
      <c r="J1026" s="1"/>
      <c r="K1026" s="1"/>
      <c r="L1026" s="1"/>
      <c r="M1026" s="1"/>
      <c r="N1026" s="1"/>
      <c r="O1026" s="1"/>
      <c r="P1026" s="1"/>
      <c r="Q1026" s="1"/>
    </row>
    <row r="1027" spans="1:17" x14ac:dyDescent="0.25">
      <c r="A1027" s="1"/>
      <c r="B1027" s="7"/>
    </row>
    <row r="1028" spans="1:17" x14ac:dyDescent="0.25">
      <c r="A1028" s="1"/>
      <c r="B1028" s="7"/>
      <c r="C1028" s="1"/>
      <c r="D1028" s="1"/>
      <c r="E1028" s="1"/>
      <c r="F1028" s="1"/>
      <c r="G1028" s="1"/>
      <c r="H1028" s="1"/>
      <c r="I1028" s="1"/>
      <c r="J1028" s="1"/>
      <c r="K1028" s="1"/>
      <c r="L1028" s="1"/>
      <c r="M1028" s="1"/>
      <c r="N1028" s="1"/>
      <c r="O1028" s="1"/>
      <c r="P1028" s="1"/>
      <c r="Q1028" s="1"/>
    </row>
    <row r="1029" spans="1:17" x14ac:dyDescent="0.25">
      <c r="A1029" s="1"/>
      <c r="B1029" s="7"/>
    </row>
    <row r="1030" spans="1:17" x14ac:dyDescent="0.25">
      <c r="A1030" s="1"/>
      <c r="B1030" s="7"/>
    </row>
    <row r="1031" spans="1:17" x14ac:dyDescent="0.25">
      <c r="A1031" s="1"/>
      <c r="B1031" s="7"/>
    </row>
    <row r="1032" spans="1:17" x14ac:dyDescent="0.25">
      <c r="A1032" s="1"/>
      <c r="B1032" s="7"/>
      <c r="C1032" s="1"/>
      <c r="D1032" s="1"/>
      <c r="E1032" s="1"/>
      <c r="F1032" s="1"/>
      <c r="G1032" s="1"/>
      <c r="H1032" s="1"/>
      <c r="I1032" s="1"/>
      <c r="J1032" s="1"/>
      <c r="K1032" s="1"/>
      <c r="L1032" s="1"/>
      <c r="M1032" s="1"/>
      <c r="N1032" s="1"/>
      <c r="O1032" s="1"/>
      <c r="P1032" s="1"/>
      <c r="Q1032" s="1"/>
    </row>
    <row r="1033" spans="1:17" x14ac:dyDescent="0.25">
      <c r="A1033" s="1"/>
      <c r="B1033" s="7"/>
    </row>
    <row r="1034" spans="1:17" x14ac:dyDescent="0.25">
      <c r="A1034" s="1"/>
      <c r="B1034" s="7"/>
    </row>
    <row r="1035" spans="1:17" x14ac:dyDescent="0.25">
      <c r="A1035" s="1"/>
      <c r="B1035" s="7"/>
    </row>
    <row r="1036" spans="1:17" x14ac:dyDescent="0.25">
      <c r="A1036" s="1"/>
      <c r="B1036" s="7"/>
    </row>
    <row r="1037" spans="1:17" x14ac:dyDescent="0.25">
      <c r="A1037" s="1"/>
      <c r="B1037" s="7"/>
    </row>
    <row r="1038" spans="1:17" x14ac:dyDescent="0.25">
      <c r="A1038" s="1"/>
      <c r="B1038" s="7"/>
    </row>
    <row r="1039" spans="1:17" x14ac:dyDescent="0.25">
      <c r="A1039" s="1"/>
      <c r="B1039" s="7"/>
    </row>
    <row r="1040" spans="1:17" x14ac:dyDescent="0.25">
      <c r="A1040" s="1"/>
      <c r="B1040" s="7"/>
    </row>
    <row r="1041" spans="1:17" x14ac:dyDescent="0.25">
      <c r="A1041" s="1"/>
      <c r="B1041" s="7"/>
    </row>
    <row r="1042" spans="1:17" x14ac:dyDescent="0.25">
      <c r="A1042" s="1"/>
      <c r="B1042" s="7"/>
    </row>
    <row r="1043" spans="1:17" x14ac:dyDescent="0.25">
      <c r="A1043" s="1"/>
      <c r="B1043" s="7"/>
    </row>
    <row r="1044" spans="1:17" x14ac:dyDescent="0.25">
      <c r="A1044" s="1"/>
      <c r="B1044" s="7"/>
      <c r="C1044" s="1"/>
      <c r="D1044" s="1"/>
      <c r="E1044" s="1"/>
      <c r="F1044" s="1"/>
      <c r="G1044" s="1"/>
      <c r="H1044" s="1"/>
      <c r="I1044" s="1"/>
      <c r="J1044" s="1"/>
      <c r="K1044" s="1"/>
      <c r="L1044" s="1"/>
      <c r="M1044" s="1"/>
      <c r="N1044" s="1"/>
      <c r="O1044" s="1"/>
      <c r="P1044" s="1"/>
      <c r="Q1044" s="1"/>
    </row>
    <row r="1045" spans="1:17" x14ac:dyDescent="0.25">
      <c r="A1045" s="1"/>
      <c r="B1045" s="7"/>
      <c r="C1045" s="1"/>
      <c r="D1045" s="1"/>
      <c r="E1045" s="1"/>
      <c r="F1045" s="1"/>
      <c r="G1045" s="1"/>
      <c r="H1045" s="1"/>
      <c r="I1045" s="1"/>
      <c r="J1045" s="1"/>
      <c r="K1045" s="1"/>
      <c r="L1045" s="1"/>
      <c r="M1045" s="1"/>
      <c r="N1045" s="1"/>
      <c r="O1045" s="1"/>
      <c r="P1045" s="1"/>
      <c r="Q1045" s="1"/>
    </row>
    <row r="1046" spans="1:17" x14ac:dyDescent="0.25">
      <c r="A1046" s="1"/>
      <c r="B1046" s="7"/>
      <c r="C1046" s="1"/>
      <c r="D1046" s="1"/>
      <c r="E1046" s="1"/>
      <c r="F1046" s="1"/>
      <c r="G1046" s="1"/>
      <c r="H1046" s="1"/>
      <c r="I1046" s="1"/>
      <c r="J1046" s="1"/>
      <c r="K1046" s="1"/>
      <c r="L1046" s="1"/>
      <c r="M1046" s="1"/>
      <c r="N1046" s="1"/>
      <c r="O1046" s="1"/>
      <c r="P1046" s="1"/>
      <c r="Q1046" s="1"/>
    </row>
    <row r="1047" spans="1:17" x14ac:dyDescent="0.25">
      <c r="A1047" s="1"/>
      <c r="B1047" s="7"/>
    </row>
    <row r="1048" spans="1:17" x14ac:dyDescent="0.25">
      <c r="A1048" s="1"/>
      <c r="B1048" s="7"/>
    </row>
    <row r="1049" spans="1:17" x14ac:dyDescent="0.25">
      <c r="A1049" s="1"/>
      <c r="B1049" s="7"/>
    </row>
    <row r="1050" spans="1:17" x14ac:dyDescent="0.25">
      <c r="A1050" s="1"/>
      <c r="B1050" s="7"/>
      <c r="C1050" s="1"/>
      <c r="D1050" s="1"/>
      <c r="E1050" s="1"/>
      <c r="F1050" s="1"/>
      <c r="G1050" s="1"/>
      <c r="H1050" s="1"/>
      <c r="I1050" s="1"/>
      <c r="J1050" s="1"/>
      <c r="K1050" s="1"/>
      <c r="L1050" s="1"/>
      <c r="M1050" s="1"/>
      <c r="N1050" s="1"/>
      <c r="O1050" s="1"/>
      <c r="P1050" s="1"/>
      <c r="Q1050" s="1"/>
    </row>
    <row r="1051" spans="1:17" x14ac:dyDescent="0.25">
      <c r="A1051" s="1"/>
      <c r="B1051" s="7"/>
      <c r="C1051" s="1"/>
      <c r="D1051" s="1"/>
      <c r="E1051" s="1"/>
      <c r="F1051" s="1"/>
      <c r="G1051" s="1"/>
      <c r="H1051" s="1"/>
      <c r="I1051" s="1"/>
      <c r="J1051" s="1"/>
      <c r="K1051" s="1"/>
      <c r="L1051" s="1"/>
      <c r="M1051" s="1"/>
      <c r="N1051" s="1"/>
      <c r="O1051" s="1"/>
      <c r="P1051" s="1"/>
      <c r="Q1051" s="1"/>
    </row>
    <row r="1052" spans="1:17" x14ac:dyDescent="0.25">
      <c r="A1052" s="1"/>
      <c r="B1052" s="7"/>
    </row>
    <row r="1053" spans="1:17" x14ac:dyDescent="0.25">
      <c r="A1053" s="1"/>
      <c r="B1053" s="7"/>
    </row>
    <row r="1054" spans="1:17" x14ac:dyDescent="0.25">
      <c r="A1054" s="1"/>
      <c r="B1054" s="7"/>
      <c r="C1054" s="1"/>
      <c r="D1054" s="1"/>
      <c r="E1054" s="1"/>
      <c r="F1054" s="1"/>
      <c r="G1054" s="1"/>
      <c r="H1054" s="1"/>
      <c r="I1054" s="1"/>
      <c r="J1054" s="1"/>
      <c r="K1054" s="1"/>
      <c r="L1054" s="1"/>
      <c r="M1054" s="1"/>
      <c r="N1054" s="1"/>
      <c r="O1054" s="1"/>
      <c r="P1054" s="1"/>
      <c r="Q1054" s="1"/>
    </row>
    <row r="1055" spans="1:17" x14ac:dyDescent="0.25">
      <c r="A1055" s="1"/>
      <c r="B1055" s="7"/>
    </row>
    <row r="1056" spans="1:17" x14ac:dyDescent="0.25">
      <c r="A1056" s="1"/>
      <c r="B1056" s="7"/>
      <c r="C1056" s="1"/>
      <c r="D1056" s="1"/>
      <c r="E1056" s="1"/>
      <c r="F1056" s="1"/>
      <c r="G1056" s="1"/>
      <c r="H1056" s="1"/>
      <c r="I1056" s="1"/>
      <c r="J1056" s="1"/>
      <c r="K1056" s="1"/>
      <c r="L1056" s="1"/>
      <c r="M1056" s="1"/>
      <c r="N1056" s="1"/>
      <c r="O1056" s="1"/>
      <c r="P1056" s="1"/>
      <c r="Q1056" s="1"/>
    </row>
    <row r="1057" spans="1:17" x14ac:dyDescent="0.25">
      <c r="A1057" s="1"/>
      <c r="B1057" s="7"/>
    </row>
    <row r="1058" spans="1:17" x14ac:dyDescent="0.25">
      <c r="A1058" s="1"/>
      <c r="B1058" s="7"/>
      <c r="C1058" s="1"/>
      <c r="D1058" s="1"/>
      <c r="E1058" s="1"/>
      <c r="F1058" s="1"/>
      <c r="G1058" s="1"/>
      <c r="H1058" s="1"/>
      <c r="I1058" s="1"/>
      <c r="J1058" s="1"/>
      <c r="K1058" s="1"/>
      <c r="L1058" s="1"/>
      <c r="M1058" s="1"/>
      <c r="N1058" s="1"/>
      <c r="O1058" s="1"/>
      <c r="P1058" s="1"/>
      <c r="Q1058" s="1"/>
    </row>
    <row r="1059" spans="1:17" x14ac:dyDescent="0.25">
      <c r="A1059" s="1"/>
      <c r="B1059" s="7"/>
    </row>
    <row r="1060" spans="1:17" x14ac:dyDescent="0.25">
      <c r="A1060" s="1"/>
      <c r="B1060" s="7"/>
    </row>
    <row r="1061" spans="1:17" x14ac:dyDescent="0.25">
      <c r="A1061" s="1"/>
      <c r="B1061" s="7"/>
      <c r="C1061" s="1"/>
      <c r="D1061" s="1"/>
      <c r="E1061" s="1"/>
      <c r="F1061" s="1"/>
      <c r="G1061" s="1"/>
      <c r="H1061" s="1"/>
      <c r="I1061" s="1"/>
      <c r="J1061" s="1"/>
      <c r="K1061" s="1"/>
      <c r="L1061" s="1"/>
      <c r="M1061" s="1"/>
      <c r="N1061" s="1"/>
      <c r="O1061" s="1"/>
      <c r="P1061" s="1"/>
      <c r="Q1061" s="1"/>
    </row>
    <row r="1062" spans="1:17" x14ac:dyDescent="0.25">
      <c r="A1062" s="1"/>
      <c r="B1062" s="7"/>
      <c r="C1062" s="1"/>
      <c r="D1062" s="1"/>
      <c r="E1062" s="1"/>
      <c r="F1062" s="1"/>
      <c r="G1062" s="1"/>
      <c r="H1062" s="1"/>
      <c r="I1062" s="1"/>
      <c r="J1062" s="1"/>
      <c r="K1062" s="1"/>
      <c r="L1062" s="1"/>
      <c r="M1062" s="1"/>
      <c r="N1062" s="1"/>
      <c r="O1062" s="1"/>
      <c r="P1062" s="1"/>
      <c r="Q1062" s="1"/>
    </row>
    <row r="1063" spans="1:17" x14ac:dyDescent="0.25">
      <c r="A1063" s="1"/>
      <c r="B1063" s="7"/>
    </row>
    <row r="1064" spans="1:17" x14ac:dyDescent="0.25">
      <c r="A1064" s="1"/>
      <c r="B1064" s="7"/>
      <c r="C1064" s="1"/>
      <c r="D1064" s="1"/>
      <c r="E1064" s="1"/>
      <c r="F1064" s="1"/>
      <c r="G1064" s="1"/>
      <c r="H1064" s="1"/>
      <c r="I1064" s="1"/>
      <c r="J1064" s="1"/>
      <c r="K1064" s="1"/>
      <c r="L1064" s="1"/>
      <c r="M1064" s="1"/>
      <c r="N1064" s="1"/>
      <c r="O1064" s="1"/>
      <c r="P1064" s="1"/>
      <c r="Q1064" s="1"/>
    </row>
    <row r="1065" spans="1:17" x14ac:dyDescent="0.25">
      <c r="A1065" s="1"/>
      <c r="B1065" s="7"/>
    </row>
    <row r="1066" spans="1:17" x14ac:dyDescent="0.25">
      <c r="A1066" s="1"/>
      <c r="B1066" s="7"/>
      <c r="C1066" s="1"/>
      <c r="D1066" s="1"/>
      <c r="E1066" s="1"/>
      <c r="F1066" s="1"/>
      <c r="G1066" s="1"/>
      <c r="H1066" s="1"/>
      <c r="I1066" s="1"/>
      <c r="J1066" s="1"/>
      <c r="K1066" s="1"/>
      <c r="L1066" s="1"/>
      <c r="M1066" s="1"/>
      <c r="N1066" s="1"/>
      <c r="O1066" s="1"/>
      <c r="P1066" s="1"/>
      <c r="Q1066" s="1"/>
    </row>
    <row r="1067" spans="1:17" x14ac:dyDescent="0.25">
      <c r="A1067" s="1"/>
      <c r="B1067" s="7"/>
      <c r="C1067" s="1"/>
      <c r="D1067" s="1"/>
      <c r="E1067" s="1"/>
      <c r="F1067" s="1"/>
      <c r="G1067" s="1"/>
      <c r="H1067" s="1"/>
      <c r="I1067" s="1"/>
      <c r="J1067" s="1"/>
      <c r="K1067" s="1"/>
      <c r="L1067" s="1"/>
      <c r="M1067" s="1"/>
      <c r="N1067" s="1"/>
      <c r="O1067" s="1"/>
      <c r="P1067" s="1"/>
      <c r="Q1067" s="1"/>
    </row>
    <row r="1068" spans="1:17" x14ac:dyDescent="0.25">
      <c r="A1068" s="1"/>
      <c r="B1068" s="7"/>
    </row>
    <row r="1069" spans="1:17" x14ac:dyDescent="0.25">
      <c r="A1069" s="1"/>
      <c r="B1069" s="7"/>
      <c r="C1069" s="1"/>
      <c r="D1069" s="1"/>
      <c r="E1069" s="1"/>
      <c r="F1069" s="1"/>
      <c r="G1069" s="1"/>
      <c r="H1069" s="1"/>
      <c r="I1069" s="1"/>
      <c r="J1069" s="1"/>
      <c r="K1069" s="1"/>
      <c r="L1069" s="1"/>
      <c r="M1069" s="1"/>
      <c r="N1069" s="1"/>
      <c r="O1069" s="1"/>
      <c r="P1069" s="1"/>
      <c r="Q1069" s="1"/>
    </row>
    <row r="1070" spans="1:17" x14ac:dyDescent="0.25">
      <c r="A1070" s="1"/>
      <c r="B1070" s="7"/>
    </row>
    <row r="1071" spans="1:17" x14ac:dyDescent="0.25">
      <c r="A1071" s="1"/>
      <c r="B1071" s="7"/>
    </row>
    <row r="1072" spans="1:17" x14ac:dyDescent="0.25">
      <c r="A1072" s="1"/>
      <c r="B1072" s="7"/>
    </row>
    <row r="1073" spans="1:2" x14ac:dyDescent="0.25">
      <c r="A1073" s="1"/>
      <c r="B1073" s="7"/>
    </row>
    <row r="1074" spans="1:2" x14ac:dyDescent="0.25">
      <c r="A1074" s="1"/>
      <c r="B1074" s="7"/>
    </row>
    <row r="1075" spans="1:2" x14ac:dyDescent="0.25">
      <c r="A1075" s="1"/>
      <c r="B1075" s="7"/>
    </row>
    <row r="1076" spans="1:2" x14ac:dyDescent="0.25">
      <c r="A1076" s="1"/>
      <c r="B1076" s="7"/>
    </row>
    <row r="1077" spans="1:2" x14ac:dyDescent="0.25">
      <c r="A1077" s="1"/>
      <c r="B1077" s="7"/>
    </row>
    <row r="1078" spans="1:2" s="2" customFormat="1" x14ac:dyDescent="0.25">
      <c r="A1078" s="1"/>
      <c r="B1078" s="7"/>
    </row>
    <row r="1079" spans="1:2" s="2" customFormat="1" x14ac:dyDescent="0.25">
      <c r="A1079" s="1"/>
      <c r="B1079" s="7"/>
    </row>
    <row r="1080" spans="1:2" s="2" customFormat="1" x14ac:dyDescent="0.25">
      <c r="A1080" s="1"/>
      <c r="B1080" s="7"/>
    </row>
    <row r="1081" spans="1:2" s="2" customFormat="1" x14ac:dyDescent="0.25">
      <c r="A1081" s="1"/>
      <c r="B1081" s="7"/>
    </row>
    <row r="1082" spans="1:2" s="2" customFormat="1" x14ac:dyDescent="0.25">
      <c r="A1082" s="1"/>
      <c r="B1082" s="7"/>
    </row>
    <row r="1083" spans="1:2" s="2" customFormat="1" x14ac:dyDescent="0.25">
      <c r="A1083" s="1"/>
      <c r="B1083" s="7"/>
    </row>
    <row r="1084" spans="1:2" s="2" customFormat="1" x14ac:dyDescent="0.25">
      <c r="A1084" s="1"/>
      <c r="B1084" s="7"/>
    </row>
    <row r="1085" spans="1:2" s="2" customFormat="1" x14ac:dyDescent="0.25">
      <c r="A1085" s="1"/>
      <c r="B1085" s="7"/>
    </row>
    <row r="1086" spans="1:2" s="2" customFormat="1" x14ac:dyDescent="0.25">
      <c r="A1086" s="1"/>
      <c r="B1086" s="7"/>
    </row>
    <row r="1087" spans="1:2" s="2" customFormat="1" x14ac:dyDescent="0.25">
      <c r="A1087" s="1"/>
      <c r="B1087" s="7"/>
    </row>
    <row r="1088" spans="1:2" s="2" customFormat="1" x14ac:dyDescent="0.25">
      <c r="A1088" s="1"/>
      <c r="B1088" s="7"/>
    </row>
    <row r="1089" spans="1:2" s="2" customFormat="1" x14ac:dyDescent="0.25">
      <c r="A1089" s="1"/>
      <c r="B1089" s="7"/>
    </row>
    <row r="1090" spans="1:2" s="2" customFormat="1" x14ac:dyDescent="0.25">
      <c r="A1090" s="1"/>
      <c r="B1090" s="7"/>
    </row>
    <row r="1091" spans="1:2" s="2" customFormat="1" x14ac:dyDescent="0.25">
      <c r="A1091" s="1"/>
      <c r="B1091" s="7"/>
    </row>
    <row r="1092" spans="1:2" s="2" customFormat="1" x14ac:dyDescent="0.25">
      <c r="A1092" s="1"/>
      <c r="B1092" s="7"/>
    </row>
    <row r="1093" spans="1:2" s="2" customFormat="1" x14ac:dyDescent="0.25">
      <c r="A1093" s="1"/>
      <c r="B1093" s="7"/>
    </row>
    <row r="1094" spans="1:2" s="2" customFormat="1" x14ac:dyDescent="0.25">
      <c r="A1094" s="1"/>
      <c r="B1094" s="7"/>
    </row>
    <row r="1095" spans="1:2" s="2" customFormat="1" x14ac:dyDescent="0.25">
      <c r="A1095" s="1"/>
      <c r="B1095" s="7"/>
    </row>
    <row r="1096" spans="1:2" s="2" customFormat="1" x14ac:dyDescent="0.25">
      <c r="A1096" s="1"/>
      <c r="B1096" s="7"/>
    </row>
    <row r="1097" spans="1:2" s="2" customFormat="1" x14ac:dyDescent="0.25">
      <c r="A1097" s="1"/>
      <c r="B1097" s="7"/>
    </row>
    <row r="1098" spans="1:2" s="2" customFormat="1" x14ac:dyDescent="0.25">
      <c r="A1098" s="1"/>
      <c r="B1098" s="7"/>
    </row>
    <row r="1099" spans="1:2" s="2" customFormat="1" x14ac:dyDescent="0.25">
      <c r="A1099" s="1"/>
      <c r="B1099" s="7"/>
    </row>
    <row r="1100" spans="1:2" s="2" customFormat="1" x14ac:dyDescent="0.25">
      <c r="A1100" s="1"/>
      <c r="B1100" s="7"/>
    </row>
    <row r="1101" spans="1:2" s="2" customFormat="1" x14ac:dyDescent="0.25">
      <c r="A1101" s="1"/>
      <c r="B1101" s="7"/>
    </row>
    <row r="1102" spans="1:2" s="2" customFormat="1" x14ac:dyDescent="0.25">
      <c r="A1102" s="1"/>
      <c r="B1102" s="7"/>
    </row>
    <row r="1103" spans="1:2" s="2" customFormat="1" x14ac:dyDescent="0.25">
      <c r="A1103" s="1"/>
      <c r="B1103" s="7"/>
    </row>
    <row r="1104" spans="1:2" s="2" customFormat="1" x14ac:dyDescent="0.25">
      <c r="A1104" s="1"/>
      <c r="B1104" s="7"/>
    </row>
    <row r="1105" spans="1:2" s="2" customFormat="1" x14ac:dyDescent="0.25">
      <c r="A1105" s="1"/>
      <c r="B1105" s="7"/>
    </row>
    <row r="1106" spans="1:2" s="2" customFormat="1" x14ac:dyDescent="0.25">
      <c r="A1106" s="1"/>
      <c r="B1106" s="7"/>
    </row>
    <row r="1107" spans="1:2" s="2" customFormat="1" x14ac:dyDescent="0.25">
      <c r="A1107" s="1"/>
      <c r="B1107" s="7"/>
    </row>
    <row r="1108" spans="1:2" s="2" customFormat="1" x14ac:dyDescent="0.25">
      <c r="A1108" s="1"/>
      <c r="B1108" s="7"/>
    </row>
    <row r="1109" spans="1:2" s="2" customFormat="1" x14ac:dyDescent="0.25">
      <c r="A1109" s="1"/>
      <c r="B1109" s="7"/>
    </row>
    <row r="1110" spans="1:2" s="2" customFormat="1" x14ac:dyDescent="0.25">
      <c r="A1110" s="1"/>
      <c r="B1110" s="7"/>
    </row>
    <row r="1111" spans="1:2" s="2" customFormat="1" x14ac:dyDescent="0.25">
      <c r="A1111" s="1"/>
      <c r="B1111" s="7"/>
    </row>
    <row r="1112" spans="1:2" s="2" customFormat="1" x14ac:dyDescent="0.25">
      <c r="A1112" s="1"/>
      <c r="B1112" s="7"/>
    </row>
    <row r="1113" spans="1:2" s="2" customFormat="1" x14ac:dyDescent="0.25">
      <c r="A1113" s="1"/>
      <c r="B1113" s="7"/>
    </row>
    <row r="1114" spans="1:2" s="2" customFormat="1" x14ac:dyDescent="0.25">
      <c r="A1114" s="1"/>
      <c r="B1114" s="7"/>
    </row>
    <row r="1115" spans="1:2" s="2" customFormat="1" x14ac:dyDescent="0.25">
      <c r="A1115" s="1"/>
      <c r="B1115" s="7"/>
    </row>
    <row r="1116" spans="1:2" s="2" customFormat="1" x14ac:dyDescent="0.25">
      <c r="A1116" s="1"/>
      <c r="B1116" s="7"/>
    </row>
    <row r="1117" spans="1:2" s="2" customFormat="1" x14ac:dyDescent="0.25">
      <c r="A1117" s="1"/>
      <c r="B1117" s="7"/>
    </row>
    <row r="1118" spans="1:2" s="2" customFormat="1" x14ac:dyDescent="0.25">
      <c r="A1118" s="1"/>
      <c r="B1118" s="7"/>
    </row>
    <row r="1119" spans="1:2" s="2" customFormat="1" x14ac:dyDescent="0.25">
      <c r="A1119" s="1"/>
      <c r="B1119" s="7"/>
    </row>
    <row r="1120" spans="1:2" s="2" customFormat="1" x14ac:dyDescent="0.25">
      <c r="A1120" s="1"/>
      <c r="B1120" s="7"/>
    </row>
    <row r="1121" spans="1:2" s="2" customFormat="1" x14ac:dyDescent="0.25">
      <c r="A1121" s="1"/>
      <c r="B1121" s="7"/>
    </row>
    <row r="1122" spans="1:2" s="2" customFormat="1" x14ac:dyDescent="0.25">
      <c r="A1122" s="1"/>
      <c r="B1122" s="7"/>
    </row>
    <row r="1123" spans="1:2" s="2" customFormat="1" x14ac:dyDescent="0.25">
      <c r="A1123" s="1"/>
      <c r="B1123" s="7"/>
    </row>
    <row r="1124" spans="1:2" s="2" customFormat="1" x14ac:dyDescent="0.25">
      <c r="A1124" s="1"/>
      <c r="B1124" s="7"/>
    </row>
  </sheetData>
  <mergeCells count="13">
    <mergeCell ref="F1:H1"/>
    <mergeCell ref="M1:N1"/>
    <mergeCell ref="C4:F4"/>
    <mergeCell ref="H4:K4"/>
    <mergeCell ref="M4:P4"/>
    <mergeCell ref="C2:P2"/>
    <mergeCell ref="R4:Y4"/>
    <mergeCell ref="A40:B40"/>
    <mergeCell ref="A7:B7"/>
    <mergeCell ref="A15:B15"/>
    <mergeCell ref="A19:B19"/>
    <mergeCell ref="A27:B27"/>
    <mergeCell ref="A30:B30"/>
  </mergeCells>
  <pageMargins left="0.78740157499999996" right="0.78740157499999996" top="0.984251969" bottom="0.984251969" header="0.4921259845" footer="0.492125984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66421-1724-6148-B21C-00A692FB8E25}">
  <dimension ref="A1:I19"/>
  <sheetViews>
    <sheetView topLeftCell="A9" workbookViewId="0">
      <selection activeCell="I15" sqref="I15"/>
    </sheetView>
  </sheetViews>
  <sheetFormatPr defaultColWidth="17.54296875" defaultRowHeight="20.399999999999999" x14ac:dyDescent="0.35"/>
  <cols>
    <col min="1" max="1" width="20.90625" style="131" customWidth="1"/>
    <col min="2" max="2" width="17.54296875" style="131"/>
    <col min="3" max="3" width="10" style="131" customWidth="1"/>
    <col min="4" max="4" width="8.453125" style="131" bestFit="1" customWidth="1"/>
    <col min="5" max="5" width="5.90625" style="131" bestFit="1" customWidth="1"/>
    <col min="6" max="6" width="5.08984375" style="131" bestFit="1" customWidth="1"/>
    <col min="7" max="7" width="5.90625" style="131" bestFit="1" customWidth="1"/>
    <col min="8" max="8" width="12.36328125" style="131" customWidth="1"/>
    <col min="9" max="9" width="5.08984375" style="131" bestFit="1" customWidth="1"/>
    <col min="10" max="16384" width="17.54296875" style="131"/>
  </cols>
  <sheetData>
    <row r="1" spans="1:9" ht="21" thickBot="1" x14ac:dyDescent="0.4">
      <c r="A1" s="130" t="s">
        <v>69</v>
      </c>
    </row>
    <row r="2" spans="1:9" x14ac:dyDescent="0.35">
      <c r="A2" s="656" t="s">
        <v>70</v>
      </c>
      <c r="B2" s="658" t="s">
        <v>71</v>
      </c>
      <c r="C2" s="658"/>
      <c r="D2" s="658" t="s">
        <v>72</v>
      </c>
      <c r="E2" s="659"/>
      <c r="F2" s="658" t="s">
        <v>73</v>
      </c>
      <c r="G2" s="658"/>
      <c r="H2" s="648" t="s">
        <v>67</v>
      </c>
      <c r="I2" s="649"/>
    </row>
    <row r="3" spans="1:9" x14ac:dyDescent="0.35">
      <c r="A3" s="657"/>
      <c r="B3" s="132" t="s">
        <v>74</v>
      </c>
      <c r="C3" s="132" t="s">
        <v>75</v>
      </c>
      <c r="D3" s="132" t="s">
        <v>74</v>
      </c>
      <c r="E3" s="480" t="s">
        <v>75</v>
      </c>
      <c r="F3" s="133" t="s">
        <v>74</v>
      </c>
      <c r="G3" s="133" t="s">
        <v>75</v>
      </c>
      <c r="H3" s="132" t="s">
        <v>74</v>
      </c>
      <c r="I3" s="481" t="s">
        <v>75</v>
      </c>
    </row>
    <row r="4" spans="1:9" x14ac:dyDescent="0.35">
      <c r="A4" s="482" t="s">
        <v>76</v>
      </c>
      <c r="B4" s="134">
        <v>156212</v>
      </c>
      <c r="C4" s="135">
        <f t="shared" ref="C4:C13" si="0">(B4/$H4)*100</f>
        <v>98.997427025108692</v>
      </c>
      <c r="D4" s="134">
        <v>1561</v>
      </c>
      <c r="E4" s="136">
        <f t="shared" ref="E4:G13" si="1">(D4/$H4)*100</f>
        <v>0.98926448407417267</v>
      </c>
      <c r="F4" s="134">
        <v>21</v>
      </c>
      <c r="G4" s="135">
        <f t="shared" si="1"/>
        <v>1.3308490817141336E-2</v>
      </c>
      <c r="H4" s="134">
        <f>F4+D4+B4</f>
        <v>157794</v>
      </c>
      <c r="I4" s="483">
        <v>100</v>
      </c>
    </row>
    <row r="5" spans="1:9" x14ac:dyDescent="0.35">
      <c r="A5" s="482" t="s">
        <v>77</v>
      </c>
      <c r="B5" s="137">
        <v>320644</v>
      </c>
      <c r="C5" s="138">
        <f t="shared" si="0"/>
        <v>99.366262872301192</v>
      </c>
      <c r="D5" s="137">
        <v>2030</v>
      </c>
      <c r="E5" s="484">
        <f t="shared" si="1"/>
        <v>0.62908868910932814</v>
      </c>
      <c r="F5" s="137">
        <v>15</v>
      </c>
      <c r="G5" s="138">
        <f t="shared" si="1"/>
        <v>4.6484385894777942E-3</v>
      </c>
      <c r="H5" s="137">
        <f t="shared" ref="H5:H13" si="2">F5+D5+B5</f>
        <v>322689</v>
      </c>
      <c r="I5" s="485">
        <v>100</v>
      </c>
    </row>
    <row r="6" spans="1:9" x14ac:dyDescent="0.35">
      <c r="A6" s="482" t="s">
        <v>78</v>
      </c>
      <c r="B6" s="137">
        <v>749406</v>
      </c>
      <c r="C6" s="138">
        <f t="shared" si="0"/>
        <v>98.73258623551763</v>
      </c>
      <c r="D6" s="137">
        <v>9571</v>
      </c>
      <c r="E6" s="484">
        <f t="shared" si="1"/>
        <v>1.2609581226466551</v>
      </c>
      <c r="F6" s="137">
        <v>49</v>
      </c>
      <c r="G6" s="138">
        <f t="shared" si="1"/>
        <v>6.4556418357210425E-3</v>
      </c>
      <c r="H6" s="137">
        <f t="shared" si="2"/>
        <v>759026</v>
      </c>
      <c r="I6" s="485">
        <v>100</v>
      </c>
    </row>
    <row r="7" spans="1:9" x14ac:dyDescent="0.35">
      <c r="A7" s="482" t="s">
        <v>79</v>
      </c>
      <c r="B7" s="137">
        <v>822346</v>
      </c>
      <c r="C7" s="138">
        <f t="shared" si="0"/>
        <v>99.222241527427869</v>
      </c>
      <c r="D7" s="137">
        <v>6430</v>
      </c>
      <c r="E7" s="484">
        <f t="shared" si="1"/>
        <v>0.77582795200725874</v>
      </c>
      <c r="F7" s="137">
        <v>16</v>
      </c>
      <c r="G7" s="138">
        <f t="shared" si="1"/>
        <v>1.9305205648703174E-3</v>
      </c>
      <c r="H7" s="137">
        <f t="shared" si="2"/>
        <v>828792</v>
      </c>
      <c r="I7" s="485">
        <v>100</v>
      </c>
    </row>
    <row r="8" spans="1:9" x14ac:dyDescent="0.35">
      <c r="A8" s="486" t="s">
        <v>80</v>
      </c>
      <c r="B8" s="365">
        <v>595176</v>
      </c>
      <c r="C8" s="366">
        <f t="shared" si="0"/>
        <v>96.748897876380084</v>
      </c>
      <c r="D8" s="365">
        <v>19958</v>
      </c>
      <c r="E8" s="487">
        <f t="shared" si="1"/>
        <v>3.2442748091603053</v>
      </c>
      <c r="F8" s="365">
        <v>42</v>
      </c>
      <c r="G8" s="366">
        <f t="shared" si="1"/>
        <v>6.8273144596018047E-3</v>
      </c>
      <c r="H8" s="365">
        <f t="shared" si="2"/>
        <v>615176</v>
      </c>
      <c r="I8" s="488">
        <v>100</v>
      </c>
    </row>
    <row r="9" spans="1:9" x14ac:dyDescent="0.35">
      <c r="A9" s="486" t="s">
        <v>81</v>
      </c>
      <c r="B9" s="365">
        <v>241305</v>
      </c>
      <c r="C9" s="366">
        <f t="shared" si="0"/>
        <v>94.966823301612791</v>
      </c>
      <c r="D9" s="365">
        <v>12768</v>
      </c>
      <c r="E9" s="487">
        <f t="shared" si="1"/>
        <v>5.0249120404259839</v>
      </c>
      <c r="F9" s="365">
        <v>21</v>
      </c>
      <c r="G9" s="366">
        <f t="shared" si="1"/>
        <v>8.2646579612269469E-3</v>
      </c>
      <c r="H9" s="365">
        <f t="shared" si="2"/>
        <v>254094</v>
      </c>
      <c r="I9" s="488">
        <v>100</v>
      </c>
    </row>
    <row r="10" spans="1:9" x14ac:dyDescent="0.35">
      <c r="A10" s="486" t="s">
        <v>82</v>
      </c>
      <c r="B10" s="365">
        <v>463587</v>
      </c>
      <c r="C10" s="366">
        <f t="shared" si="0"/>
        <v>97.924847542621535</v>
      </c>
      <c r="D10" s="365">
        <v>9744</v>
      </c>
      <c r="E10" s="487">
        <f t="shared" si="1"/>
        <v>2.0582538217320678</v>
      </c>
      <c r="F10" s="365">
        <v>80</v>
      </c>
      <c r="G10" s="366">
        <f t="shared" si="1"/>
        <v>1.6898635646404498E-2</v>
      </c>
      <c r="H10" s="365">
        <f t="shared" si="2"/>
        <v>473411</v>
      </c>
      <c r="I10" s="488">
        <v>100</v>
      </c>
    </row>
    <row r="11" spans="1:9" x14ac:dyDescent="0.35">
      <c r="A11" s="482" t="s">
        <v>83</v>
      </c>
      <c r="B11" s="137">
        <v>192083</v>
      </c>
      <c r="C11" s="138">
        <f t="shared" si="0"/>
        <v>95.360625136525215</v>
      </c>
      <c r="D11" s="137">
        <v>9288</v>
      </c>
      <c r="E11" s="484">
        <f t="shared" si="1"/>
        <v>4.6110769108564851</v>
      </c>
      <c r="F11" s="137">
        <v>57</v>
      </c>
      <c r="G11" s="138">
        <f t="shared" si="1"/>
        <v>2.8297952618305301E-2</v>
      </c>
      <c r="H11" s="137">
        <f t="shared" si="2"/>
        <v>201428</v>
      </c>
      <c r="I11" s="485">
        <v>100</v>
      </c>
    </row>
    <row r="12" spans="1:9" x14ac:dyDescent="0.35">
      <c r="A12" s="482" t="s">
        <v>84</v>
      </c>
      <c r="B12" s="137">
        <v>348878</v>
      </c>
      <c r="C12" s="138">
        <f t="shared" si="0"/>
        <v>95.427975918576124</v>
      </c>
      <c r="D12" s="137">
        <v>16461</v>
      </c>
      <c r="E12" s="484">
        <f t="shared" si="1"/>
        <v>4.5025479153047243</v>
      </c>
      <c r="F12" s="137">
        <v>254</v>
      </c>
      <c r="G12" s="138">
        <f t="shared" si="1"/>
        <v>6.9476166119154359E-2</v>
      </c>
      <c r="H12" s="137">
        <f t="shared" si="2"/>
        <v>365593</v>
      </c>
      <c r="I12" s="485">
        <v>100</v>
      </c>
    </row>
    <row r="13" spans="1:9" x14ac:dyDescent="0.35">
      <c r="A13" s="489" t="s">
        <v>85</v>
      </c>
      <c r="B13" s="137">
        <v>278065</v>
      </c>
      <c r="C13" s="139">
        <f t="shared" si="0"/>
        <v>97.994748991207203</v>
      </c>
      <c r="D13" s="137">
        <v>5372</v>
      </c>
      <c r="E13" s="140">
        <f t="shared" si="1"/>
        <v>1.893182498986802</v>
      </c>
      <c r="F13" s="137">
        <v>318</v>
      </c>
      <c r="G13" s="139">
        <f t="shared" si="1"/>
        <v>0.11206850980599461</v>
      </c>
      <c r="H13" s="141">
        <f t="shared" si="2"/>
        <v>283755</v>
      </c>
      <c r="I13" s="485">
        <v>100</v>
      </c>
    </row>
    <row r="14" spans="1:9" ht="21" thickBot="1" x14ac:dyDescent="0.4">
      <c r="A14" s="490" t="s">
        <v>86</v>
      </c>
      <c r="B14" s="142">
        <v>4167702</v>
      </c>
      <c r="C14" s="143">
        <f>(B14/$H14)*100</f>
        <v>97.793023442438539</v>
      </c>
      <c r="D14" s="142">
        <v>93183</v>
      </c>
      <c r="E14" s="144">
        <f>(D14/$H14)*100</f>
        <v>2.1864920532794216</v>
      </c>
      <c r="F14" s="142">
        <f>SUM(F4:F13)</f>
        <v>873</v>
      </c>
      <c r="G14" s="143">
        <f>(F14/$H14)*100</f>
        <v>2.0484504282035722E-2</v>
      </c>
      <c r="H14" s="145">
        <f>F14+D14+B14</f>
        <v>4261758</v>
      </c>
      <c r="I14" s="491">
        <v>100</v>
      </c>
    </row>
    <row r="15" spans="1:9" x14ac:dyDescent="0.35">
      <c r="A15" s="146" t="s">
        <v>87</v>
      </c>
    </row>
    <row r="16" spans="1:9" x14ac:dyDescent="0.35">
      <c r="A16" s="370" t="s">
        <v>88</v>
      </c>
      <c r="F16" s="147"/>
      <c r="G16" s="147"/>
    </row>
    <row r="17" spans="1:7" ht="21" thickBot="1" x14ac:dyDescent="0.4">
      <c r="A17" s="365">
        <f>+H10+H9+H8</f>
        <v>1342681</v>
      </c>
      <c r="F17" s="147"/>
      <c r="G17" s="147"/>
    </row>
    <row r="18" spans="1:7" x14ac:dyDescent="0.35">
      <c r="A18" s="650" t="s">
        <v>89</v>
      </c>
      <c r="B18" s="651"/>
      <c r="C18" s="651"/>
      <c r="D18" s="652"/>
    </row>
    <row r="19" spans="1:7" ht="21" thickBot="1" x14ac:dyDescent="0.4">
      <c r="A19" s="653"/>
      <c r="B19" s="654"/>
      <c r="C19" s="654"/>
      <c r="D19" s="655"/>
    </row>
  </sheetData>
  <mergeCells count="6">
    <mergeCell ref="H2:I2"/>
    <mergeCell ref="A18:D19"/>
    <mergeCell ref="A2:A3"/>
    <mergeCell ref="B2:C2"/>
    <mergeCell ref="D2:E2"/>
    <mergeCell ref="F2:G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5017D-1C4C-B349-BDE9-C1FB58A72702}">
  <dimension ref="A1:AL1124"/>
  <sheetViews>
    <sheetView zoomScale="57" workbookViewId="0">
      <pane xSplit="2" ySplit="5" topLeftCell="C45" activePane="bottomRight" state="frozen"/>
      <selection pane="topRight" activeCell="D1" sqref="D1"/>
      <selection pane="bottomLeft" activeCell="A6" sqref="A6"/>
      <selection pane="bottomRight" activeCell="B17" sqref="B17"/>
    </sheetView>
  </sheetViews>
  <sheetFormatPr defaultColWidth="14" defaultRowHeight="15" x14ac:dyDescent="0.25"/>
  <cols>
    <col min="1" max="1" width="4.453125" style="2" customWidth="1"/>
    <col min="2" max="2" width="26.6328125" style="8" customWidth="1"/>
    <col min="3" max="3" width="11" style="2" customWidth="1"/>
    <col min="4" max="4" width="9.90625" style="2" customWidth="1"/>
    <col min="5" max="5" width="9.453125" style="2" customWidth="1"/>
    <col min="6" max="6" width="10.36328125" style="2" bestFit="1" customWidth="1"/>
    <col min="7" max="7" width="11.54296875" style="2" bestFit="1" customWidth="1"/>
    <col min="8" max="8" width="11.36328125" style="2" bestFit="1" customWidth="1"/>
    <col min="9" max="9" width="10.36328125" style="2" bestFit="1" customWidth="1"/>
    <col min="10" max="11" width="11.36328125" style="2" bestFit="1" customWidth="1"/>
    <col min="12" max="12" width="11.36328125" style="2" customWidth="1"/>
    <col min="13" max="13" width="12.90625" style="2" bestFit="1" customWidth="1"/>
    <col min="14" max="14" width="12.6328125" style="2" bestFit="1" customWidth="1"/>
    <col min="15" max="15" width="12.90625" style="2" bestFit="1" customWidth="1"/>
    <col min="16" max="16" width="12.6328125" style="2" bestFit="1" customWidth="1"/>
    <col min="17" max="17" width="12.6328125" style="2" customWidth="1"/>
    <col min="19" max="19" width="0" hidden="1" customWidth="1"/>
  </cols>
  <sheetData>
    <row r="1" spans="1:38" s="3" customFormat="1" ht="15.6" x14ac:dyDescent="0.3">
      <c r="A1" s="4"/>
      <c r="B1" s="6"/>
      <c r="C1" s="4"/>
      <c r="D1" s="4"/>
      <c r="E1" s="4"/>
      <c r="F1" s="623"/>
      <c r="G1" s="623"/>
      <c r="H1" s="623"/>
      <c r="L1" s="4"/>
      <c r="M1" s="623"/>
      <c r="N1" s="623"/>
      <c r="Q1" s="4"/>
    </row>
    <row r="2" spans="1:38" s="3" customFormat="1" ht="15.6" x14ac:dyDescent="0.3">
      <c r="A2" s="4"/>
      <c r="B2" s="6"/>
      <c r="C2" s="647" t="s">
        <v>90</v>
      </c>
      <c r="D2" s="647"/>
      <c r="E2" s="647"/>
      <c r="F2" s="647"/>
      <c r="G2" s="647"/>
      <c r="H2" s="647"/>
      <c r="I2" s="647"/>
      <c r="J2" s="647"/>
      <c r="K2" s="647"/>
      <c r="L2" s="647"/>
      <c r="M2" s="647"/>
      <c r="N2" s="647"/>
      <c r="O2" s="647"/>
      <c r="P2" s="647"/>
      <c r="Q2" s="60"/>
    </row>
    <row r="3" spans="1:38" ht="15.6" thickBot="1" x14ac:dyDescent="0.3">
      <c r="A3" s="1"/>
      <c r="B3" s="7"/>
      <c r="C3" s="1"/>
      <c r="D3" s="1"/>
      <c r="E3" s="1"/>
      <c r="F3" s="1"/>
      <c r="G3" s="1"/>
      <c r="H3" s="1"/>
      <c r="I3" s="1"/>
      <c r="J3" s="1"/>
      <c r="K3" s="1"/>
      <c r="L3" s="1"/>
      <c r="M3" s="1"/>
      <c r="N3" s="1"/>
      <c r="O3" s="1"/>
      <c r="P3" s="1"/>
      <c r="Q3" s="1"/>
      <c r="R3" s="369" t="s">
        <v>66</v>
      </c>
    </row>
    <row r="4" spans="1:38" s="52" customFormat="1" ht="31.2" x14ac:dyDescent="0.3">
      <c r="A4" s="50"/>
      <c r="B4" s="51"/>
      <c r="C4" s="626" t="s">
        <v>1</v>
      </c>
      <c r="D4" s="626"/>
      <c r="E4" s="626"/>
      <c r="F4" s="626"/>
      <c r="G4" s="199" t="s">
        <v>91</v>
      </c>
      <c r="H4" s="627" t="s">
        <v>3</v>
      </c>
      <c r="I4" s="627"/>
      <c r="J4" s="627"/>
      <c r="K4" s="627"/>
      <c r="L4" s="199" t="s">
        <v>91</v>
      </c>
      <c r="M4" s="624" t="s">
        <v>5</v>
      </c>
      <c r="N4" s="624"/>
      <c r="O4" s="624"/>
      <c r="P4" s="625"/>
      <c r="Q4" s="201" t="s">
        <v>6</v>
      </c>
      <c r="R4" s="629" t="s">
        <v>7</v>
      </c>
      <c r="S4" s="630"/>
      <c r="T4" s="630"/>
      <c r="U4" s="630"/>
      <c r="V4" s="630"/>
      <c r="W4" s="630"/>
      <c r="X4" s="630"/>
      <c r="Y4" s="630"/>
      <c r="Z4" s="3"/>
      <c r="AA4" s="3"/>
      <c r="AB4" s="3"/>
      <c r="AC4" s="3"/>
      <c r="AD4" s="3"/>
      <c r="AE4" s="3"/>
      <c r="AF4" s="3"/>
      <c r="AG4" s="3"/>
      <c r="AH4" s="3"/>
      <c r="AI4" s="3"/>
      <c r="AJ4" s="3"/>
      <c r="AK4" s="3"/>
      <c r="AL4" s="204"/>
    </row>
    <row r="5" spans="1:38" s="102" customFormat="1" ht="15.6" x14ac:dyDescent="0.3">
      <c r="A5" s="94" t="s">
        <v>9</v>
      </c>
      <c r="B5" s="95" t="s">
        <v>10</v>
      </c>
      <c r="C5" s="96" t="s">
        <v>11</v>
      </c>
      <c r="D5" s="96" t="s">
        <v>12</v>
      </c>
      <c r="E5" s="96" t="s">
        <v>13</v>
      </c>
      <c r="F5" s="96" t="s">
        <v>14</v>
      </c>
      <c r="G5" s="97" t="s">
        <v>15</v>
      </c>
      <c r="H5" s="98" t="s">
        <v>11</v>
      </c>
      <c r="I5" s="98" t="s">
        <v>12</v>
      </c>
      <c r="J5" s="98" t="s">
        <v>13</v>
      </c>
      <c r="K5" s="98" t="s">
        <v>14</v>
      </c>
      <c r="L5" s="97" t="s">
        <v>15</v>
      </c>
      <c r="M5" s="99" t="s">
        <v>11</v>
      </c>
      <c r="N5" s="99" t="s">
        <v>12</v>
      </c>
      <c r="O5" s="99" t="s">
        <v>13</v>
      </c>
      <c r="P5" s="71" t="s">
        <v>14</v>
      </c>
      <c r="Q5" s="202" t="s">
        <v>15</v>
      </c>
      <c r="R5" s="100" t="s">
        <v>11</v>
      </c>
      <c r="S5" s="101" t="s">
        <v>16</v>
      </c>
      <c r="T5" s="101" t="s">
        <v>12</v>
      </c>
      <c r="U5" s="101" t="s">
        <v>16</v>
      </c>
      <c r="V5" s="101" t="s">
        <v>13</v>
      </c>
      <c r="W5" s="101" t="s">
        <v>16</v>
      </c>
      <c r="X5" s="101" t="s">
        <v>14</v>
      </c>
      <c r="Y5" s="101" t="s">
        <v>16</v>
      </c>
      <c r="Z5" s="80"/>
      <c r="AA5" s="80"/>
      <c r="AB5" s="80"/>
      <c r="AC5" s="80"/>
      <c r="AD5" s="80"/>
      <c r="AE5" s="80"/>
      <c r="AF5" s="80"/>
      <c r="AG5" s="80"/>
      <c r="AH5" s="80"/>
      <c r="AI5" s="80"/>
      <c r="AJ5" s="80"/>
      <c r="AK5" s="80"/>
      <c r="AL5" s="205"/>
    </row>
    <row r="6" spans="1:38" s="120" customFormat="1" x14ac:dyDescent="0.25">
      <c r="A6" s="112"/>
      <c r="B6" s="113" t="s">
        <v>17</v>
      </c>
      <c r="C6" s="197"/>
      <c r="D6" s="197" t="e">
        <f>'[3]EVOLUÇÃO DA PRODUÇÃO'!D6/'[1]ÁREA USADA P PRODUÇÃO'!D6</f>
        <v>#REF!</v>
      </c>
      <c r="E6" s="197" t="e">
        <f>'[3]EVOLUÇÃO DA PRODUÇÃO'!E6/'[1]ÁREA USADA P PRODUÇÃO'!E6</f>
        <v>#REF!</v>
      </c>
      <c r="F6" s="197" t="e">
        <f>'[3]EVOLUÇÃO DA PRODUÇÃO'!F6/'[1]ÁREA USADA P PRODUÇÃO'!F6</f>
        <v>#REF!</v>
      </c>
      <c r="G6" s="200" t="e">
        <f>AVERAGE(D6:F6)</f>
        <v>#REF!</v>
      </c>
      <c r="H6" s="116" t="e">
        <f>'[3]EVOLUÇÃO DA PRODUÇÃO'!H6/'[1]ÁREA USADA P PRODUÇÃO'!H6</f>
        <v>#REF!</v>
      </c>
      <c r="I6" s="116" t="e">
        <f>'[3]EVOLUÇÃO DA PRODUÇÃO'!I6/'[1]ÁREA USADA P PRODUÇÃO'!I6</f>
        <v>#REF!</v>
      </c>
      <c r="J6" s="116" t="e">
        <f>'[3]EVOLUÇÃO DA PRODUÇÃO'!J6/'[1]ÁREA USADA P PRODUÇÃO'!J6</f>
        <v>#REF!</v>
      </c>
      <c r="K6" s="116" t="e">
        <f>'[3]EVOLUÇÃO DA PRODUÇÃO'!K6/'[1]ÁREA USADA P PRODUÇÃO'!K6</f>
        <v>#REF!</v>
      </c>
      <c r="L6" s="200" t="e">
        <f>AVERAGE(H6:K6)</f>
        <v>#REF!</v>
      </c>
      <c r="M6" s="117" t="e">
        <f>'[3]EVOLUÇÃO DA PRODUÇÃO'!M6/'[1]ÁREA USADA P PRODUÇÃO'!M6</f>
        <v>#REF!</v>
      </c>
      <c r="N6" s="117" t="e">
        <f>'[3]EVOLUÇÃO DA PRODUÇÃO'!N6/'[1]ÁREA USADA P PRODUÇÃO'!N6</f>
        <v>#REF!</v>
      </c>
      <c r="O6" s="117" t="e">
        <f>'[3]EVOLUÇÃO DA PRODUÇÃO'!O6/'[1]ÁREA USADA P PRODUÇÃO'!O6</f>
        <v>#REF!</v>
      </c>
      <c r="P6" s="117" t="e">
        <f>'[3]EVOLUÇÃO DA PRODUÇÃO'!P6/'[1]ÁREA USADA P PRODUÇÃO'!P6</f>
        <v>#REF!</v>
      </c>
      <c r="Q6" s="203" t="e">
        <f>AVERAGE(M6:P6)</f>
        <v>#REF!</v>
      </c>
      <c r="R6" s="208" t="e">
        <f>C6+H6+M6</f>
        <v>#REF!</v>
      </c>
      <c r="S6" s="208"/>
      <c r="T6" s="208" t="e">
        <f>D6+I6+N6</f>
        <v>#REF!</v>
      </c>
      <c r="U6" s="118" t="e">
        <f>(T6-R6)/R6</f>
        <v>#REF!</v>
      </c>
      <c r="V6" s="208" t="e">
        <f>E6+J6+O6</f>
        <v>#REF!</v>
      </c>
      <c r="W6" s="118" t="e">
        <f>(V6-T6)/T6</f>
        <v>#REF!</v>
      </c>
      <c r="X6" s="208" t="e">
        <f>F6+K6+P6</f>
        <v>#REF!</v>
      </c>
      <c r="Y6" s="118" t="e">
        <f>(X6-V6)/V6</f>
        <v>#REF!</v>
      </c>
      <c r="Z6" s="208"/>
      <c r="AA6" s="208"/>
      <c r="AB6" s="208"/>
      <c r="AC6" s="208"/>
      <c r="AD6" s="208"/>
      <c r="AE6" s="208"/>
      <c r="AF6" s="208"/>
      <c r="AG6" s="208"/>
      <c r="AH6" s="208"/>
      <c r="AI6" s="208"/>
      <c r="AJ6" s="208"/>
      <c r="AK6" s="208"/>
      <c r="AL6" s="206"/>
    </row>
    <row r="7" spans="1:38" s="124" customFormat="1" ht="20.100000000000001" customHeight="1" x14ac:dyDescent="0.25">
      <c r="A7" s="631" t="s">
        <v>19</v>
      </c>
      <c r="B7" s="632"/>
      <c r="C7" s="197"/>
      <c r="D7" s="197" t="e">
        <f>'[3]EVOLUÇÃO DA PRODUÇÃO'!D7/'[1]ÁREA USADA P PRODUÇÃO'!D7</f>
        <v>#REF!</v>
      </c>
      <c r="E7" s="197" t="e">
        <f>'[3]EVOLUÇÃO DA PRODUÇÃO'!E7/'[1]ÁREA USADA P PRODUÇÃO'!E7</f>
        <v>#REF!</v>
      </c>
      <c r="F7" s="197" t="e">
        <f>'[3]EVOLUÇÃO DA PRODUÇÃO'!F7/'[1]ÁREA USADA P PRODUÇÃO'!F7</f>
        <v>#REF!</v>
      </c>
      <c r="G7" s="200" t="e">
        <f t="shared" ref="G7:G53" si="0">AVERAGE(D7:F7)</f>
        <v>#REF!</v>
      </c>
      <c r="H7" s="116" t="e">
        <f>'[3]EVOLUÇÃO DA PRODUÇÃO'!H7/'[1]ÁREA USADA P PRODUÇÃO'!H7</f>
        <v>#REF!</v>
      </c>
      <c r="I7" s="116" t="e">
        <f>'[3]EVOLUÇÃO DA PRODUÇÃO'!I7/'[1]ÁREA USADA P PRODUÇÃO'!I7</f>
        <v>#REF!</v>
      </c>
      <c r="J7" s="116" t="e">
        <f>'[3]EVOLUÇÃO DA PRODUÇÃO'!J7/'[1]ÁREA USADA P PRODUÇÃO'!J7</f>
        <v>#REF!</v>
      </c>
      <c r="K7" s="116" t="e">
        <f>'[3]EVOLUÇÃO DA PRODUÇÃO'!K7/'[1]ÁREA USADA P PRODUÇÃO'!K7</f>
        <v>#REF!</v>
      </c>
      <c r="L7" s="200" t="e">
        <f t="shared" ref="L7:L53" si="1">AVERAGE(H7:K7)</f>
        <v>#REF!</v>
      </c>
      <c r="M7" s="117" t="e">
        <f>'[3]EVOLUÇÃO DA PRODUÇÃO'!M7/'[1]ÁREA USADA P PRODUÇÃO'!M7</f>
        <v>#REF!</v>
      </c>
      <c r="N7" s="117" t="e">
        <f>'[3]EVOLUÇÃO DA PRODUÇÃO'!N7/'[1]ÁREA USADA P PRODUÇÃO'!N7</f>
        <v>#REF!</v>
      </c>
      <c r="O7" s="117" t="e">
        <f>'[3]EVOLUÇÃO DA PRODUÇÃO'!O7/'[1]ÁREA USADA P PRODUÇÃO'!O7</f>
        <v>#REF!</v>
      </c>
      <c r="P7" s="117" t="e">
        <f>'[3]EVOLUÇÃO DA PRODUÇÃO'!P7/'[1]ÁREA USADA P PRODUÇÃO'!P7</f>
        <v>#REF!</v>
      </c>
      <c r="Q7" s="203" t="e">
        <f t="shared" ref="Q7:Q53" si="2">AVERAGE(M7:P7)</f>
        <v>#REF!</v>
      </c>
      <c r="R7" s="208" t="e">
        <f t="shared" ref="R7:R53" si="3">C7+H7+M7</f>
        <v>#REF!</v>
      </c>
      <c r="S7" s="208"/>
      <c r="T7" s="208" t="e">
        <f t="shared" ref="T7:T53" si="4">D7+I7+N7</f>
        <v>#REF!</v>
      </c>
      <c r="U7" s="118" t="e">
        <f t="shared" ref="U7:U53" si="5">(T7-R7)/R7</f>
        <v>#REF!</v>
      </c>
      <c r="V7" s="208" t="e">
        <f t="shared" ref="V7:V53" si="6">E7+J7+O7</f>
        <v>#REF!</v>
      </c>
      <c r="W7" s="118" t="e">
        <f t="shared" ref="W7:W53" si="7">(V7-T7)/T7</f>
        <v>#REF!</v>
      </c>
      <c r="X7" s="208" t="e">
        <f t="shared" ref="X7:X53" si="8">F7+K7+P7</f>
        <v>#REF!</v>
      </c>
      <c r="Y7" s="118" t="e">
        <f t="shared" ref="Y7:Y53" si="9">(X7-V7)/V7</f>
        <v>#REF!</v>
      </c>
      <c r="Z7" s="208"/>
      <c r="AA7" s="208"/>
      <c r="AB7" s="208"/>
      <c r="AC7" s="208"/>
      <c r="AD7" s="208"/>
      <c r="AE7" s="208"/>
      <c r="AF7" s="208"/>
      <c r="AG7" s="208"/>
      <c r="AH7" s="208"/>
      <c r="AI7" s="208"/>
      <c r="AJ7" s="208"/>
      <c r="AK7" s="208"/>
      <c r="AL7" s="207"/>
    </row>
    <row r="8" spans="1:38" s="9" customFormat="1" x14ac:dyDescent="0.25">
      <c r="A8" s="103">
        <v>1</v>
      </c>
      <c r="B8" s="104" t="s">
        <v>20</v>
      </c>
      <c r="C8" s="197"/>
      <c r="D8" s="197" t="e">
        <f>'[3]EVOLUÇÃO DA PRODUÇÃO'!D8/'[1]ÁREA USADA P PRODUÇÃO'!D8</f>
        <v>#REF!</v>
      </c>
      <c r="E8" s="197" t="e">
        <f>'[3]EVOLUÇÃO DA PRODUÇÃO'!E8/'[1]ÁREA USADA P PRODUÇÃO'!E8</f>
        <v>#REF!</v>
      </c>
      <c r="F8" s="197" t="e">
        <f>'[3]EVOLUÇÃO DA PRODUÇÃO'!F8/'[1]ÁREA USADA P PRODUÇÃO'!F8</f>
        <v>#REF!</v>
      </c>
      <c r="G8" s="200" t="e">
        <f t="shared" si="0"/>
        <v>#REF!</v>
      </c>
      <c r="H8" s="116" t="e">
        <f>'[3]EVOLUÇÃO DA PRODUÇÃO'!H8/'[1]ÁREA USADA P PRODUÇÃO'!H8</f>
        <v>#REF!</v>
      </c>
      <c r="I8" s="116" t="e">
        <f>'[3]EVOLUÇÃO DA PRODUÇÃO'!I8/'[1]ÁREA USADA P PRODUÇÃO'!I8</f>
        <v>#REF!</v>
      </c>
      <c r="J8" s="116" t="e">
        <f>'[3]EVOLUÇÃO DA PRODUÇÃO'!J8/'[1]ÁREA USADA P PRODUÇÃO'!J8</f>
        <v>#REF!</v>
      </c>
      <c r="K8" s="116" t="e">
        <f>'[3]EVOLUÇÃO DA PRODUÇÃO'!K8/'[1]ÁREA USADA P PRODUÇÃO'!K8</f>
        <v>#REF!</v>
      </c>
      <c r="L8" s="200" t="e">
        <f t="shared" si="1"/>
        <v>#REF!</v>
      </c>
      <c r="M8" s="117" t="e">
        <f>'[3]EVOLUÇÃO DA PRODUÇÃO'!M8/'[1]ÁREA USADA P PRODUÇÃO'!M8</f>
        <v>#REF!</v>
      </c>
      <c r="N8" s="117" t="e">
        <f>'[3]EVOLUÇÃO DA PRODUÇÃO'!N8/'[1]ÁREA USADA P PRODUÇÃO'!N8</f>
        <v>#REF!</v>
      </c>
      <c r="O8" s="117" t="e">
        <f>'[3]EVOLUÇÃO DA PRODUÇÃO'!O8/'[1]ÁREA USADA P PRODUÇÃO'!O8</f>
        <v>#REF!</v>
      </c>
      <c r="P8" s="117" t="e">
        <f>'[3]EVOLUÇÃO DA PRODUÇÃO'!P8/'[1]ÁREA USADA P PRODUÇÃO'!P8</f>
        <v>#REF!</v>
      </c>
      <c r="Q8" s="203" t="e">
        <f t="shared" si="2"/>
        <v>#REF!</v>
      </c>
      <c r="R8" s="208" t="e">
        <f t="shared" si="3"/>
        <v>#REF!</v>
      </c>
      <c r="T8" s="208" t="e">
        <f t="shared" si="4"/>
        <v>#REF!</v>
      </c>
      <c r="U8" s="118" t="e">
        <f t="shared" si="5"/>
        <v>#REF!</v>
      </c>
      <c r="V8" s="208" t="e">
        <f t="shared" si="6"/>
        <v>#REF!</v>
      </c>
      <c r="W8" s="118" t="e">
        <f t="shared" si="7"/>
        <v>#REF!</v>
      </c>
      <c r="X8" s="208" t="e">
        <f t="shared" si="8"/>
        <v>#REF!</v>
      </c>
      <c r="Y8" s="118" t="e">
        <f t="shared" si="9"/>
        <v>#REF!</v>
      </c>
    </row>
    <row r="9" spans="1:38" x14ac:dyDescent="0.25">
      <c r="A9" s="5">
        <v>2</v>
      </c>
      <c r="B9" s="10" t="s">
        <v>21</v>
      </c>
      <c r="C9" s="197"/>
      <c r="D9" s="197" t="e">
        <f>'[3]EVOLUÇÃO DA PRODUÇÃO'!D9/'[1]ÁREA USADA P PRODUÇÃO'!D9</f>
        <v>#REF!</v>
      </c>
      <c r="E9" s="197" t="e">
        <f>'[3]EVOLUÇÃO DA PRODUÇÃO'!E9/'[1]ÁREA USADA P PRODUÇÃO'!E9</f>
        <v>#REF!</v>
      </c>
      <c r="F9" s="197" t="e">
        <f>'[3]EVOLUÇÃO DA PRODUÇÃO'!F9/'[1]ÁREA USADA P PRODUÇÃO'!F9</f>
        <v>#REF!</v>
      </c>
      <c r="G9" s="200" t="e">
        <f t="shared" si="0"/>
        <v>#REF!</v>
      </c>
      <c r="H9" s="116" t="e">
        <f>'[3]EVOLUÇÃO DA PRODUÇÃO'!H9/'[1]ÁREA USADA P PRODUÇÃO'!H9</f>
        <v>#REF!</v>
      </c>
      <c r="I9" s="116" t="e">
        <f>'[3]EVOLUÇÃO DA PRODUÇÃO'!I9/'[1]ÁREA USADA P PRODUÇÃO'!I9</f>
        <v>#REF!</v>
      </c>
      <c r="J9" s="116" t="e">
        <f>'[3]EVOLUÇÃO DA PRODUÇÃO'!J9/'[1]ÁREA USADA P PRODUÇÃO'!J9</f>
        <v>#REF!</v>
      </c>
      <c r="K9" s="116" t="e">
        <f>'[3]EVOLUÇÃO DA PRODUÇÃO'!K9/'[1]ÁREA USADA P PRODUÇÃO'!K9</f>
        <v>#REF!</v>
      </c>
      <c r="L9" s="200" t="e">
        <f t="shared" si="1"/>
        <v>#REF!</v>
      </c>
      <c r="M9" s="117" t="e">
        <f>'[3]EVOLUÇÃO DA PRODUÇÃO'!M9/'[1]ÁREA USADA P PRODUÇÃO'!M9</f>
        <v>#REF!</v>
      </c>
      <c r="N9" s="117" t="e">
        <f>'[3]EVOLUÇÃO DA PRODUÇÃO'!N9/'[1]ÁREA USADA P PRODUÇÃO'!N9</f>
        <v>#REF!</v>
      </c>
      <c r="O9" s="117" t="e">
        <f>'[3]EVOLUÇÃO DA PRODUÇÃO'!O9/'[1]ÁREA USADA P PRODUÇÃO'!O9</f>
        <v>#REF!</v>
      </c>
      <c r="P9" s="117" t="e">
        <f>'[3]EVOLUÇÃO DA PRODUÇÃO'!P9/'[1]ÁREA USADA P PRODUÇÃO'!P9</f>
        <v>#REF!</v>
      </c>
      <c r="Q9" s="203" t="e">
        <f t="shared" si="2"/>
        <v>#REF!</v>
      </c>
      <c r="R9" s="208" t="e">
        <f t="shared" si="3"/>
        <v>#REF!</v>
      </c>
      <c r="T9" s="208" t="e">
        <f t="shared" si="4"/>
        <v>#REF!</v>
      </c>
      <c r="U9" s="118" t="e">
        <f t="shared" si="5"/>
        <v>#REF!</v>
      </c>
      <c r="V9" s="208" t="e">
        <f t="shared" si="6"/>
        <v>#REF!</v>
      </c>
      <c r="W9" s="118" t="e">
        <f t="shared" si="7"/>
        <v>#REF!</v>
      </c>
      <c r="X9" s="208" t="e">
        <f t="shared" si="8"/>
        <v>#REF!</v>
      </c>
      <c r="Y9" s="118" t="e">
        <f t="shared" si="9"/>
        <v>#REF!</v>
      </c>
    </row>
    <row r="10" spans="1:38" x14ac:dyDescent="0.25">
      <c r="A10" s="5">
        <v>3</v>
      </c>
      <c r="B10" s="10" t="s">
        <v>22</v>
      </c>
      <c r="C10" s="197"/>
      <c r="D10" s="197" t="e">
        <f>'[3]EVOLUÇÃO DA PRODUÇÃO'!D10/'[1]ÁREA USADA P PRODUÇÃO'!D10</f>
        <v>#REF!</v>
      </c>
      <c r="E10" s="197" t="e">
        <f>'[3]EVOLUÇÃO DA PRODUÇÃO'!E10/'[1]ÁREA USADA P PRODUÇÃO'!E10</f>
        <v>#REF!</v>
      </c>
      <c r="F10" s="197" t="e">
        <f>'[3]EVOLUÇÃO DA PRODUÇÃO'!F10/'[1]ÁREA USADA P PRODUÇÃO'!F10</f>
        <v>#REF!</v>
      </c>
      <c r="G10" s="200" t="e">
        <f t="shared" si="0"/>
        <v>#REF!</v>
      </c>
      <c r="H10" s="116" t="e">
        <f>'[3]EVOLUÇÃO DA PRODUÇÃO'!H10/'[1]ÁREA USADA P PRODUÇÃO'!H10</f>
        <v>#REF!</v>
      </c>
      <c r="I10" s="116" t="e">
        <f>'[3]EVOLUÇÃO DA PRODUÇÃO'!I10/'[1]ÁREA USADA P PRODUÇÃO'!I10</f>
        <v>#REF!</v>
      </c>
      <c r="J10" s="116" t="e">
        <f>'[3]EVOLUÇÃO DA PRODUÇÃO'!J10/'[1]ÁREA USADA P PRODUÇÃO'!J10</f>
        <v>#REF!</v>
      </c>
      <c r="K10" s="116" t="e">
        <f>'[3]EVOLUÇÃO DA PRODUÇÃO'!K10/'[1]ÁREA USADA P PRODUÇÃO'!K10</f>
        <v>#REF!</v>
      </c>
      <c r="L10" s="200" t="e">
        <f t="shared" si="1"/>
        <v>#REF!</v>
      </c>
      <c r="M10" s="117" t="e">
        <f>'[3]EVOLUÇÃO DA PRODUÇÃO'!M10/'[1]ÁREA USADA P PRODUÇÃO'!M10</f>
        <v>#REF!</v>
      </c>
      <c r="N10" s="117" t="e">
        <f>'[3]EVOLUÇÃO DA PRODUÇÃO'!N10/'[1]ÁREA USADA P PRODUÇÃO'!N10</f>
        <v>#REF!</v>
      </c>
      <c r="O10" s="117" t="e">
        <f>'[3]EVOLUÇÃO DA PRODUÇÃO'!O10/'[1]ÁREA USADA P PRODUÇÃO'!O10</f>
        <v>#REF!</v>
      </c>
      <c r="P10" s="117" t="e">
        <f>'[3]EVOLUÇÃO DA PRODUÇÃO'!P10/'[1]ÁREA USADA P PRODUÇÃO'!P10</f>
        <v>#REF!</v>
      </c>
      <c r="Q10" s="203" t="e">
        <f t="shared" si="2"/>
        <v>#REF!</v>
      </c>
      <c r="R10" s="208" t="e">
        <f t="shared" si="3"/>
        <v>#REF!</v>
      </c>
      <c r="T10" s="208" t="e">
        <f t="shared" si="4"/>
        <v>#REF!</v>
      </c>
      <c r="U10" s="118" t="e">
        <f t="shared" si="5"/>
        <v>#REF!</v>
      </c>
      <c r="V10" s="208" t="e">
        <f t="shared" si="6"/>
        <v>#REF!</v>
      </c>
      <c r="W10" s="118" t="e">
        <f t="shared" si="7"/>
        <v>#REF!</v>
      </c>
      <c r="X10" s="208" t="e">
        <f t="shared" si="8"/>
        <v>#REF!</v>
      </c>
      <c r="Y10" s="118" t="e">
        <f t="shared" si="9"/>
        <v>#REF!</v>
      </c>
    </row>
    <row r="11" spans="1:38" ht="30" x14ac:dyDescent="0.25">
      <c r="A11" s="33">
        <v>4</v>
      </c>
      <c r="B11" s="10" t="s">
        <v>23</v>
      </c>
      <c r="C11" s="197"/>
      <c r="D11" s="197"/>
      <c r="E11" s="197"/>
      <c r="F11" s="197"/>
      <c r="G11" s="200"/>
      <c r="H11" s="116" t="e">
        <f>'[3]EVOLUÇÃO DA PRODUÇÃO'!H11/'[1]ÁREA USADA P PRODUÇÃO'!H11</f>
        <v>#REF!</v>
      </c>
      <c r="I11" s="116" t="e">
        <f>'[3]EVOLUÇÃO DA PRODUÇÃO'!I11/'[1]ÁREA USADA P PRODUÇÃO'!I11</f>
        <v>#REF!</v>
      </c>
      <c r="J11" s="116" t="e">
        <f>'[3]EVOLUÇÃO DA PRODUÇÃO'!J11/'[1]ÁREA USADA P PRODUÇÃO'!J11</f>
        <v>#REF!</v>
      </c>
      <c r="K11" s="116" t="e">
        <f>'[3]EVOLUÇÃO DA PRODUÇÃO'!K11/'[1]ÁREA USADA P PRODUÇÃO'!K11</f>
        <v>#REF!</v>
      </c>
      <c r="L11" s="200" t="e">
        <f t="shared" si="1"/>
        <v>#REF!</v>
      </c>
      <c r="M11" s="117" t="e">
        <f>'[3]EVOLUÇÃO DA PRODUÇÃO'!M11/'[1]ÁREA USADA P PRODUÇÃO'!M11</f>
        <v>#REF!</v>
      </c>
      <c r="N11" s="117" t="e">
        <f>'[3]EVOLUÇÃO DA PRODUÇÃO'!N11/'[1]ÁREA USADA P PRODUÇÃO'!N11</f>
        <v>#REF!</v>
      </c>
      <c r="O11" s="117" t="e">
        <f>'[3]EVOLUÇÃO DA PRODUÇÃO'!O11/'[1]ÁREA USADA P PRODUÇÃO'!O11</f>
        <v>#REF!</v>
      </c>
      <c r="P11" s="117" t="e">
        <f>'[3]EVOLUÇÃO DA PRODUÇÃO'!P11/'[1]ÁREA USADA P PRODUÇÃO'!P11</f>
        <v>#REF!</v>
      </c>
      <c r="Q11" s="203" t="e">
        <f t="shared" si="2"/>
        <v>#REF!</v>
      </c>
      <c r="R11" s="208" t="e">
        <f t="shared" si="3"/>
        <v>#REF!</v>
      </c>
      <c r="T11" s="208" t="e">
        <f t="shared" si="4"/>
        <v>#REF!</v>
      </c>
      <c r="U11" s="118" t="e">
        <f t="shared" si="5"/>
        <v>#REF!</v>
      </c>
      <c r="V11" s="208" t="e">
        <f t="shared" si="6"/>
        <v>#REF!</v>
      </c>
      <c r="W11" s="118" t="e">
        <f t="shared" si="7"/>
        <v>#REF!</v>
      </c>
      <c r="X11" s="208" t="e">
        <f t="shared" si="8"/>
        <v>#REF!</v>
      </c>
      <c r="Y11" s="118" t="e">
        <f t="shared" si="9"/>
        <v>#REF!</v>
      </c>
    </row>
    <row r="12" spans="1:38" x14ac:dyDescent="0.25">
      <c r="A12" s="5">
        <v>5</v>
      </c>
      <c r="B12" s="10" t="s">
        <v>24</v>
      </c>
      <c r="C12" s="197"/>
      <c r="D12" s="197"/>
      <c r="E12" s="197"/>
      <c r="F12" s="197"/>
      <c r="G12" s="200"/>
      <c r="H12" s="116" t="e">
        <f>'[3]EVOLUÇÃO DA PRODUÇÃO'!H12/'[1]ÁREA USADA P PRODUÇÃO'!H12</f>
        <v>#REF!</v>
      </c>
      <c r="I12" s="116" t="e">
        <f>'[3]EVOLUÇÃO DA PRODUÇÃO'!I12/'[1]ÁREA USADA P PRODUÇÃO'!I12</f>
        <v>#REF!</v>
      </c>
      <c r="J12" s="116" t="e">
        <f>'[3]EVOLUÇÃO DA PRODUÇÃO'!J12/'[1]ÁREA USADA P PRODUÇÃO'!J12</f>
        <v>#REF!</v>
      </c>
      <c r="K12" s="116" t="e">
        <f>'[3]EVOLUÇÃO DA PRODUÇÃO'!K12/'[1]ÁREA USADA P PRODUÇÃO'!K12</f>
        <v>#REF!</v>
      </c>
      <c r="L12" s="200" t="e">
        <f t="shared" si="1"/>
        <v>#REF!</v>
      </c>
      <c r="M12" s="117" t="e">
        <f>'[3]EVOLUÇÃO DA PRODUÇÃO'!M12/'[1]ÁREA USADA P PRODUÇÃO'!M12</f>
        <v>#REF!</v>
      </c>
      <c r="N12" s="117" t="e">
        <f>'[3]EVOLUÇÃO DA PRODUÇÃO'!N12/'[1]ÁREA USADA P PRODUÇÃO'!N12</f>
        <v>#REF!</v>
      </c>
      <c r="O12" s="117" t="e">
        <f>'[3]EVOLUÇÃO DA PRODUÇÃO'!O12/'[1]ÁREA USADA P PRODUÇÃO'!O12</f>
        <v>#REF!</v>
      </c>
      <c r="P12" s="117" t="e">
        <f>'[3]EVOLUÇÃO DA PRODUÇÃO'!P12/'[1]ÁREA USADA P PRODUÇÃO'!P12</f>
        <v>#REF!</v>
      </c>
      <c r="Q12" s="203" t="e">
        <f t="shared" si="2"/>
        <v>#REF!</v>
      </c>
      <c r="R12" s="208" t="e">
        <f t="shared" si="3"/>
        <v>#REF!</v>
      </c>
      <c r="T12" s="208" t="e">
        <f t="shared" si="4"/>
        <v>#REF!</v>
      </c>
      <c r="U12" s="118" t="e">
        <f t="shared" si="5"/>
        <v>#REF!</v>
      </c>
      <c r="V12" s="208" t="e">
        <f t="shared" si="6"/>
        <v>#REF!</v>
      </c>
      <c r="W12" s="118" t="e">
        <f t="shared" si="7"/>
        <v>#REF!</v>
      </c>
      <c r="X12" s="208" t="e">
        <f t="shared" si="8"/>
        <v>#REF!</v>
      </c>
      <c r="Y12" s="118" t="e">
        <f t="shared" si="9"/>
        <v>#REF!</v>
      </c>
    </row>
    <row r="13" spans="1:38" x14ac:dyDescent="0.25">
      <c r="A13" s="5">
        <v>6</v>
      </c>
      <c r="B13" s="10" t="s">
        <v>25</v>
      </c>
      <c r="C13" s="197"/>
      <c r="D13" s="197"/>
      <c r="E13" s="197"/>
      <c r="F13" s="197"/>
      <c r="G13" s="200"/>
      <c r="H13" s="116" t="e">
        <f>'[3]EVOLUÇÃO DA PRODUÇÃO'!H13/'[1]ÁREA USADA P PRODUÇÃO'!H13</f>
        <v>#REF!</v>
      </c>
      <c r="I13" s="116" t="e">
        <f>'[3]EVOLUÇÃO DA PRODUÇÃO'!I13/'[1]ÁREA USADA P PRODUÇÃO'!I13</f>
        <v>#REF!</v>
      </c>
      <c r="J13" s="116" t="e">
        <f>'[3]EVOLUÇÃO DA PRODUÇÃO'!J13/'[1]ÁREA USADA P PRODUÇÃO'!J13</f>
        <v>#REF!</v>
      </c>
      <c r="K13" s="116" t="e">
        <f>'[3]EVOLUÇÃO DA PRODUÇÃO'!K13/'[1]ÁREA USADA P PRODUÇÃO'!K13</f>
        <v>#REF!</v>
      </c>
      <c r="L13" s="200" t="e">
        <f t="shared" si="1"/>
        <v>#REF!</v>
      </c>
      <c r="M13" s="117" t="e">
        <f>'[3]EVOLUÇÃO DA PRODUÇÃO'!M13/'[1]ÁREA USADA P PRODUÇÃO'!M13</f>
        <v>#REF!</v>
      </c>
      <c r="N13" s="117" t="e">
        <f>'[3]EVOLUÇÃO DA PRODUÇÃO'!N13/'[1]ÁREA USADA P PRODUÇÃO'!N13</f>
        <v>#REF!</v>
      </c>
      <c r="O13" s="117" t="e">
        <f>'[3]EVOLUÇÃO DA PRODUÇÃO'!O13/'[1]ÁREA USADA P PRODUÇÃO'!O13</f>
        <v>#REF!</v>
      </c>
      <c r="P13" s="117" t="e">
        <f>'[3]EVOLUÇÃO DA PRODUÇÃO'!P13/'[1]ÁREA USADA P PRODUÇÃO'!P13</f>
        <v>#REF!</v>
      </c>
      <c r="Q13" s="203" t="e">
        <f t="shared" si="2"/>
        <v>#REF!</v>
      </c>
      <c r="R13" s="208" t="e">
        <f t="shared" si="3"/>
        <v>#REF!</v>
      </c>
      <c r="T13" s="208" t="e">
        <f t="shared" si="4"/>
        <v>#REF!</v>
      </c>
      <c r="U13" s="118" t="e">
        <f t="shared" si="5"/>
        <v>#REF!</v>
      </c>
      <c r="V13" s="208" t="e">
        <f t="shared" si="6"/>
        <v>#REF!</v>
      </c>
      <c r="W13" s="118" t="e">
        <f t="shared" si="7"/>
        <v>#REF!</v>
      </c>
      <c r="X13" s="208" t="e">
        <f t="shared" si="8"/>
        <v>#REF!</v>
      </c>
      <c r="Y13" s="118" t="e">
        <f t="shared" si="9"/>
        <v>#REF!</v>
      </c>
    </row>
    <row r="14" spans="1:38" x14ac:dyDescent="0.25">
      <c r="A14" s="33">
        <v>7</v>
      </c>
      <c r="B14" s="10" t="s">
        <v>26</v>
      </c>
      <c r="C14" s="197"/>
      <c r="D14" s="197"/>
      <c r="E14" s="197"/>
      <c r="F14" s="197"/>
      <c r="G14" s="200" t="e">
        <f t="shared" si="0"/>
        <v>#DIV/0!</v>
      </c>
      <c r="H14" s="116" t="e">
        <f>'[3]EVOLUÇÃO DA PRODUÇÃO'!H14/'[1]ÁREA USADA P PRODUÇÃO'!H14</f>
        <v>#REF!</v>
      </c>
      <c r="I14" s="116" t="e">
        <f>'[3]EVOLUÇÃO DA PRODUÇÃO'!I14/'[1]ÁREA USADA P PRODUÇÃO'!I14</f>
        <v>#REF!</v>
      </c>
      <c r="J14" s="116" t="e">
        <f>'[3]EVOLUÇÃO DA PRODUÇÃO'!J14/'[1]ÁREA USADA P PRODUÇÃO'!J14</f>
        <v>#REF!</v>
      </c>
      <c r="K14" s="116" t="e">
        <f>'[3]EVOLUÇÃO DA PRODUÇÃO'!K14/'[1]ÁREA USADA P PRODUÇÃO'!K14</f>
        <v>#REF!</v>
      </c>
      <c r="L14" s="200" t="e">
        <f t="shared" si="1"/>
        <v>#REF!</v>
      </c>
      <c r="M14" s="198" t="e">
        <f>'[3]EVOLUÇÃO DA PRODUÇÃO'!M14/'[1]ÁREA USADA P PRODUÇÃO'!M14</f>
        <v>#REF!</v>
      </c>
      <c r="N14" s="117" t="e">
        <f>'[3]EVOLUÇÃO DA PRODUÇÃO'!N14/'[1]ÁREA USADA P PRODUÇÃO'!N14</f>
        <v>#REF!</v>
      </c>
      <c r="O14" s="117" t="e">
        <f>'[3]EVOLUÇÃO DA PRODUÇÃO'!O14/'[1]ÁREA USADA P PRODUÇÃO'!O14</f>
        <v>#REF!</v>
      </c>
      <c r="P14" s="117" t="e">
        <f>'[3]EVOLUÇÃO DA PRODUÇÃO'!P14/'[1]ÁREA USADA P PRODUÇÃO'!P14</f>
        <v>#REF!</v>
      </c>
      <c r="Q14" s="203" t="e">
        <f t="shared" si="2"/>
        <v>#REF!</v>
      </c>
      <c r="R14" s="208" t="e">
        <f t="shared" si="3"/>
        <v>#REF!</v>
      </c>
      <c r="T14" s="208" t="e">
        <f t="shared" si="4"/>
        <v>#REF!</v>
      </c>
      <c r="U14" s="118" t="e">
        <f t="shared" si="5"/>
        <v>#REF!</v>
      </c>
      <c r="V14" s="208" t="e">
        <f t="shared" si="6"/>
        <v>#REF!</v>
      </c>
      <c r="W14" s="118" t="e">
        <f t="shared" si="7"/>
        <v>#REF!</v>
      </c>
      <c r="X14" s="208" t="e">
        <f t="shared" si="8"/>
        <v>#REF!</v>
      </c>
      <c r="Y14" s="118" t="e">
        <f t="shared" si="9"/>
        <v>#REF!</v>
      </c>
    </row>
    <row r="15" spans="1:38" s="127" customFormat="1" x14ac:dyDescent="0.25">
      <c r="A15" s="635" t="s">
        <v>27</v>
      </c>
      <c r="B15" s="636"/>
      <c r="C15" s="197"/>
      <c r="D15" s="197" t="e">
        <f>'[3]EVOLUÇÃO DA PRODUÇÃO'!D15/'[1]ÁREA USADA P PRODUÇÃO'!D15</f>
        <v>#REF!</v>
      </c>
      <c r="E15" s="197" t="e">
        <f>'[3]EVOLUÇÃO DA PRODUÇÃO'!E15/'[1]ÁREA USADA P PRODUÇÃO'!E15</f>
        <v>#REF!</v>
      </c>
      <c r="F15" s="197" t="e">
        <f>'[3]EVOLUÇÃO DA PRODUÇÃO'!F15/'[1]ÁREA USADA P PRODUÇÃO'!F15</f>
        <v>#REF!</v>
      </c>
      <c r="G15" s="200" t="e">
        <f t="shared" si="0"/>
        <v>#REF!</v>
      </c>
      <c r="H15" s="116" t="e">
        <f>'[3]EVOLUÇÃO DA PRODUÇÃO'!H15/'[1]ÁREA USADA P PRODUÇÃO'!H15</f>
        <v>#REF!</v>
      </c>
      <c r="I15" s="116" t="e">
        <f>'[3]EVOLUÇÃO DA PRODUÇÃO'!I15/'[1]ÁREA USADA P PRODUÇÃO'!I15</f>
        <v>#REF!</v>
      </c>
      <c r="J15" s="116" t="e">
        <f>'[3]EVOLUÇÃO DA PRODUÇÃO'!J15/'[1]ÁREA USADA P PRODUÇÃO'!J15</f>
        <v>#REF!</v>
      </c>
      <c r="K15" s="116" t="e">
        <f>'[3]EVOLUÇÃO DA PRODUÇÃO'!K15/'[1]ÁREA USADA P PRODUÇÃO'!K15</f>
        <v>#REF!</v>
      </c>
      <c r="L15" s="200" t="e">
        <f t="shared" si="1"/>
        <v>#REF!</v>
      </c>
      <c r="M15" s="117" t="e">
        <f>'[3]EVOLUÇÃO DA PRODUÇÃO'!M15/'[1]ÁREA USADA P PRODUÇÃO'!M15</f>
        <v>#REF!</v>
      </c>
      <c r="N15" s="117" t="e">
        <f>'[3]EVOLUÇÃO DA PRODUÇÃO'!N15/'[1]ÁREA USADA P PRODUÇÃO'!N15</f>
        <v>#REF!</v>
      </c>
      <c r="O15" s="117" t="e">
        <f>'[3]EVOLUÇÃO DA PRODUÇÃO'!O15/'[1]ÁREA USADA P PRODUÇÃO'!O15</f>
        <v>#REF!</v>
      </c>
      <c r="P15" s="117" t="e">
        <f>'[3]EVOLUÇÃO DA PRODUÇÃO'!P15/'[1]ÁREA USADA P PRODUÇÃO'!P15</f>
        <v>#REF!</v>
      </c>
      <c r="Q15" s="203" t="e">
        <f t="shared" si="2"/>
        <v>#REF!</v>
      </c>
      <c r="R15" s="208" t="e">
        <f t="shared" si="3"/>
        <v>#REF!</v>
      </c>
      <c r="S15"/>
      <c r="T15" s="208" t="e">
        <f t="shared" si="4"/>
        <v>#REF!</v>
      </c>
      <c r="U15" s="118" t="e">
        <f t="shared" si="5"/>
        <v>#REF!</v>
      </c>
      <c r="V15" s="208" t="e">
        <f t="shared" si="6"/>
        <v>#REF!</v>
      </c>
      <c r="W15" s="118" t="e">
        <f t="shared" si="7"/>
        <v>#REF!</v>
      </c>
      <c r="X15" s="208" t="e">
        <f t="shared" si="8"/>
        <v>#REF!</v>
      </c>
      <c r="Y15" s="118" t="e">
        <f t="shared" si="9"/>
        <v>#REF!</v>
      </c>
      <c r="Z15"/>
      <c r="AA15"/>
      <c r="AB15"/>
      <c r="AC15"/>
      <c r="AD15"/>
      <c r="AE15"/>
      <c r="AF15"/>
      <c r="AG15"/>
      <c r="AH15"/>
      <c r="AI15"/>
      <c r="AJ15"/>
      <c r="AK15"/>
    </row>
    <row r="16" spans="1:38" x14ac:dyDescent="0.25">
      <c r="A16" s="5">
        <v>8</v>
      </c>
      <c r="B16" s="10" t="s">
        <v>92</v>
      </c>
      <c r="C16" s="197"/>
      <c r="D16" s="197" t="e">
        <f>'[3]EVOLUÇÃO DA PRODUÇÃO'!D16/'[1]ÁREA USADA P PRODUÇÃO'!D16</f>
        <v>#REF!</v>
      </c>
      <c r="E16" s="197" t="e">
        <f>'[3]EVOLUÇÃO DA PRODUÇÃO'!E16/'[1]ÁREA USADA P PRODUÇÃO'!E16</f>
        <v>#REF!</v>
      </c>
      <c r="F16" s="197" t="e">
        <f>'[3]EVOLUÇÃO DA PRODUÇÃO'!F16/'[1]ÁREA USADA P PRODUÇÃO'!F16</f>
        <v>#REF!</v>
      </c>
      <c r="G16" s="200" t="e">
        <f t="shared" si="0"/>
        <v>#REF!</v>
      </c>
      <c r="H16" s="116" t="e">
        <f>'[3]EVOLUÇÃO DA PRODUÇÃO'!H16/'[1]ÁREA USADA P PRODUÇÃO'!H16</f>
        <v>#REF!</v>
      </c>
      <c r="I16" s="116" t="e">
        <f>'[3]EVOLUÇÃO DA PRODUÇÃO'!I16/'[1]ÁREA USADA P PRODUÇÃO'!I16</f>
        <v>#REF!</v>
      </c>
      <c r="J16" s="116" t="e">
        <f>'[3]EVOLUÇÃO DA PRODUÇÃO'!J16/'[1]ÁREA USADA P PRODUÇÃO'!J16</f>
        <v>#REF!</v>
      </c>
      <c r="K16" s="116" t="e">
        <f>'[3]EVOLUÇÃO DA PRODUÇÃO'!K16/'[1]ÁREA USADA P PRODUÇÃO'!K16</f>
        <v>#REF!</v>
      </c>
      <c r="L16" s="200" t="e">
        <f t="shared" si="1"/>
        <v>#REF!</v>
      </c>
      <c r="M16" s="117" t="e">
        <f>'[3]EVOLUÇÃO DA PRODUÇÃO'!M16/'[1]ÁREA USADA P PRODUÇÃO'!M16</f>
        <v>#REF!</v>
      </c>
      <c r="N16" s="117" t="e">
        <f>'[3]EVOLUÇÃO DA PRODUÇÃO'!N16/'[1]ÁREA USADA P PRODUÇÃO'!N16</f>
        <v>#REF!</v>
      </c>
      <c r="O16" s="117" t="e">
        <f>'[3]EVOLUÇÃO DA PRODUÇÃO'!O16/'[1]ÁREA USADA P PRODUÇÃO'!O16</f>
        <v>#REF!</v>
      </c>
      <c r="P16" s="117" t="e">
        <f>'[3]EVOLUÇÃO DA PRODUÇÃO'!P16/'[1]ÁREA USADA P PRODUÇÃO'!P16</f>
        <v>#REF!</v>
      </c>
      <c r="Q16" s="203" t="e">
        <f t="shared" si="2"/>
        <v>#REF!</v>
      </c>
      <c r="R16" s="208" t="e">
        <f t="shared" si="3"/>
        <v>#REF!</v>
      </c>
      <c r="T16" s="208" t="e">
        <f t="shared" si="4"/>
        <v>#REF!</v>
      </c>
      <c r="U16" s="118" t="e">
        <f t="shared" si="5"/>
        <v>#REF!</v>
      </c>
      <c r="V16" s="208" t="e">
        <f t="shared" si="6"/>
        <v>#REF!</v>
      </c>
      <c r="W16" s="118" t="e">
        <f t="shared" si="7"/>
        <v>#REF!</v>
      </c>
      <c r="X16" s="208" t="e">
        <f t="shared" si="8"/>
        <v>#REF!</v>
      </c>
      <c r="Y16" s="118" t="e">
        <f t="shared" si="9"/>
        <v>#REF!</v>
      </c>
    </row>
    <row r="17" spans="1:37" x14ac:dyDescent="0.25">
      <c r="A17" s="5">
        <v>9</v>
      </c>
      <c r="B17" s="10" t="s">
        <v>29</v>
      </c>
      <c r="C17" s="197"/>
      <c r="D17" s="197" t="e">
        <f>'[3]EVOLUÇÃO DA PRODUÇÃO'!D17/'[1]ÁREA USADA P PRODUÇÃO'!D17</f>
        <v>#REF!</v>
      </c>
      <c r="E17" s="197" t="e">
        <f>'[3]EVOLUÇÃO DA PRODUÇÃO'!E17/'[1]ÁREA USADA P PRODUÇÃO'!E17</f>
        <v>#REF!</v>
      </c>
      <c r="F17" s="197" t="e">
        <f>'[3]EVOLUÇÃO DA PRODUÇÃO'!F17/'[1]ÁREA USADA P PRODUÇÃO'!F17</f>
        <v>#REF!</v>
      </c>
      <c r="G17" s="200" t="e">
        <f t="shared" si="0"/>
        <v>#REF!</v>
      </c>
      <c r="H17" s="116" t="e">
        <f>'[3]EVOLUÇÃO DA PRODUÇÃO'!H17/'[1]ÁREA USADA P PRODUÇÃO'!H17</f>
        <v>#REF!</v>
      </c>
      <c r="I17" s="116" t="e">
        <f>'[3]EVOLUÇÃO DA PRODUÇÃO'!I17/'[1]ÁREA USADA P PRODUÇÃO'!I17</f>
        <v>#REF!</v>
      </c>
      <c r="J17" s="116" t="e">
        <f>'[3]EVOLUÇÃO DA PRODUÇÃO'!J17/'[1]ÁREA USADA P PRODUÇÃO'!J17</f>
        <v>#REF!</v>
      </c>
      <c r="K17" s="116" t="e">
        <f>'[3]EVOLUÇÃO DA PRODUÇÃO'!K17/'[1]ÁREA USADA P PRODUÇÃO'!K17</f>
        <v>#REF!</v>
      </c>
      <c r="L17" s="200" t="e">
        <f t="shared" si="1"/>
        <v>#REF!</v>
      </c>
      <c r="M17" s="117" t="e">
        <f>'[3]EVOLUÇÃO DA PRODUÇÃO'!M17/'[1]ÁREA USADA P PRODUÇÃO'!M17</f>
        <v>#REF!</v>
      </c>
      <c r="N17" s="117" t="e">
        <f>'[3]EVOLUÇÃO DA PRODUÇÃO'!N17/'[1]ÁREA USADA P PRODUÇÃO'!N17</f>
        <v>#REF!</v>
      </c>
      <c r="O17" s="117" t="e">
        <f>'[3]EVOLUÇÃO DA PRODUÇÃO'!O17/'[1]ÁREA USADA P PRODUÇÃO'!O17</f>
        <v>#REF!</v>
      </c>
      <c r="P17" s="117" t="e">
        <f>'[3]EVOLUÇÃO DA PRODUÇÃO'!P17/'[1]ÁREA USADA P PRODUÇÃO'!P17</f>
        <v>#REF!</v>
      </c>
      <c r="Q17" s="203" t="e">
        <f t="shared" si="2"/>
        <v>#REF!</v>
      </c>
      <c r="R17" s="208" t="e">
        <f t="shared" si="3"/>
        <v>#REF!</v>
      </c>
      <c r="T17" s="208" t="e">
        <f t="shared" si="4"/>
        <v>#REF!</v>
      </c>
      <c r="U17" s="118" t="e">
        <f t="shared" si="5"/>
        <v>#REF!</v>
      </c>
      <c r="V17" s="208" t="e">
        <f t="shared" si="6"/>
        <v>#REF!</v>
      </c>
      <c r="W17" s="118" t="e">
        <f t="shared" si="7"/>
        <v>#REF!</v>
      </c>
      <c r="X17" s="208" t="e">
        <f t="shared" si="8"/>
        <v>#REF!</v>
      </c>
      <c r="Y17" s="118" t="e">
        <f t="shared" si="9"/>
        <v>#REF!</v>
      </c>
    </row>
    <row r="18" spans="1:37" x14ac:dyDescent="0.25">
      <c r="A18" s="33">
        <v>10</v>
      </c>
      <c r="B18" s="10" t="s">
        <v>30</v>
      </c>
      <c r="C18" s="197"/>
      <c r="D18" s="197" t="e">
        <f>'[3]EVOLUÇÃO DA PRODUÇÃO'!D18/'[1]ÁREA USADA P PRODUÇÃO'!D18</f>
        <v>#REF!</v>
      </c>
      <c r="E18" s="197" t="e">
        <f>'[3]EVOLUÇÃO DA PRODUÇÃO'!E18/'[1]ÁREA USADA P PRODUÇÃO'!E18</f>
        <v>#REF!</v>
      </c>
      <c r="F18" s="197" t="e">
        <f>'[3]EVOLUÇÃO DA PRODUÇÃO'!F18/'[1]ÁREA USADA P PRODUÇÃO'!F18</f>
        <v>#REF!</v>
      </c>
      <c r="G18" s="200" t="e">
        <f t="shared" si="0"/>
        <v>#REF!</v>
      </c>
      <c r="H18" s="116" t="e">
        <f>'[3]EVOLUÇÃO DA PRODUÇÃO'!H18/'[1]ÁREA USADA P PRODUÇÃO'!H18</f>
        <v>#REF!</v>
      </c>
      <c r="I18" s="116" t="e">
        <f>'[3]EVOLUÇÃO DA PRODUÇÃO'!I18/'[1]ÁREA USADA P PRODUÇÃO'!I18</f>
        <v>#REF!</v>
      </c>
      <c r="J18" s="116" t="e">
        <f>'[3]EVOLUÇÃO DA PRODUÇÃO'!J18/'[1]ÁREA USADA P PRODUÇÃO'!J18</f>
        <v>#REF!</v>
      </c>
      <c r="K18" s="116" t="e">
        <f>'[3]EVOLUÇÃO DA PRODUÇÃO'!K18/'[1]ÁREA USADA P PRODUÇÃO'!K18</f>
        <v>#REF!</v>
      </c>
      <c r="L18" s="200" t="e">
        <f t="shared" si="1"/>
        <v>#REF!</v>
      </c>
      <c r="M18" s="117" t="e">
        <f>'[3]EVOLUÇÃO DA PRODUÇÃO'!M18/'[1]ÁREA USADA P PRODUÇÃO'!M18</f>
        <v>#REF!</v>
      </c>
      <c r="N18" s="117" t="e">
        <f>'[3]EVOLUÇÃO DA PRODUÇÃO'!N18/'[1]ÁREA USADA P PRODUÇÃO'!N18</f>
        <v>#REF!</v>
      </c>
      <c r="O18" s="117" t="e">
        <f>'[3]EVOLUÇÃO DA PRODUÇÃO'!O18/'[1]ÁREA USADA P PRODUÇÃO'!O18</f>
        <v>#REF!</v>
      </c>
      <c r="P18" s="117" t="e">
        <f>'[3]EVOLUÇÃO DA PRODUÇÃO'!P18/'[1]ÁREA USADA P PRODUÇÃO'!P18</f>
        <v>#REF!</v>
      </c>
      <c r="Q18" s="203" t="e">
        <f t="shared" si="2"/>
        <v>#REF!</v>
      </c>
      <c r="R18" s="208" t="e">
        <f t="shared" si="3"/>
        <v>#REF!</v>
      </c>
      <c r="T18" s="208" t="e">
        <f t="shared" si="4"/>
        <v>#REF!</v>
      </c>
      <c r="U18" s="118" t="e">
        <f t="shared" si="5"/>
        <v>#REF!</v>
      </c>
      <c r="V18" s="208" t="e">
        <f t="shared" si="6"/>
        <v>#REF!</v>
      </c>
      <c r="W18" s="118" t="e">
        <f t="shared" si="7"/>
        <v>#REF!</v>
      </c>
      <c r="X18" s="208" t="e">
        <f t="shared" si="8"/>
        <v>#REF!</v>
      </c>
      <c r="Y18" s="118" t="e">
        <f t="shared" si="9"/>
        <v>#REF!</v>
      </c>
    </row>
    <row r="19" spans="1:37" s="127" customFormat="1" x14ac:dyDescent="0.25">
      <c r="A19" s="635" t="s">
        <v>31</v>
      </c>
      <c r="B19" s="636"/>
      <c r="C19" s="197"/>
      <c r="D19" s="197" t="e">
        <f>'[3]EVOLUÇÃO DA PRODUÇÃO'!D19/'[1]ÁREA USADA P PRODUÇÃO'!D19</f>
        <v>#REF!</v>
      </c>
      <c r="E19" s="197" t="e">
        <f>'[3]EVOLUÇÃO DA PRODUÇÃO'!E19/'[1]ÁREA USADA P PRODUÇÃO'!E19</f>
        <v>#REF!</v>
      </c>
      <c r="F19" s="197" t="e">
        <f>'[3]EVOLUÇÃO DA PRODUÇÃO'!F19/'[1]ÁREA USADA P PRODUÇÃO'!F19</f>
        <v>#REF!</v>
      </c>
      <c r="G19" s="200" t="e">
        <f t="shared" si="0"/>
        <v>#REF!</v>
      </c>
      <c r="H19" s="116" t="e">
        <f>'[3]EVOLUÇÃO DA PRODUÇÃO'!H19/'[1]ÁREA USADA P PRODUÇÃO'!H19</f>
        <v>#REF!</v>
      </c>
      <c r="I19" s="116" t="e">
        <f>'[3]EVOLUÇÃO DA PRODUÇÃO'!I19/'[1]ÁREA USADA P PRODUÇÃO'!I19</f>
        <v>#REF!</v>
      </c>
      <c r="J19" s="116" t="e">
        <f>'[3]EVOLUÇÃO DA PRODUÇÃO'!J19/'[1]ÁREA USADA P PRODUÇÃO'!J19</f>
        <v>#REF!</v>
      </c>
      <c r="K19" s="116" t="e">
        <f>'[3]EVOLUÇÃO DA PRODUÇÃO'!K19/'[1]ÁREA USADA P PRODUÇÃO'!K19</f>
        <v>#REF!</v>
      </c>
      <c r="L19" s="200" t="e">
        <f t="shared" si="1"/>
        <v>#REF!</v>
      </c>
      <c r="M19" s="117" t="e">
        <f>'[3]EVOLUÇÃO DA PRODUÇÃO'!M19/'[1]ÁREA USADA P PRODUÇÃO'!M19</f>
        <v>#REF!</v>
      </c>
      <c r="N19" s="117" t="e">
        <f>'[3]EVOLUÇÃO DA PRODUÇÃO'!N19/'[1]ÁREA USADA P PRODUÇÃO'!N19</f>
        <v>#REF!</v>
      </c>
      <c r="O19" s="117" t="e">
        <f>'[3]EVOLUÇÃO DA PRODUÇÃO'!O19/'[1]ÁREA USADA P PRODUÇÃO'!O19</f>
        <v>#REF!</v>
      </c>
      <c r="P19" s="117" t="e">
        <f>'[3]EVOLUÇÃO DA PRODUÇÃO'!P19/'[1]ÁREA USADA P PRODUÇÃO'!P19</f>
        <v>#REF!</v>
      </c>
      <c r="Q19" s="203" t="e">
        <f t="shared" si="2"/>
        <v>#REF!</v>
      </c>
      <c r="R19" s="208" t="e">
        <f t="shared" si="3"/>
        <v>#REF!</v>
      </c>
      <c r="S19"/>
      <c r="T19" s="208" t="e">
        <f t="shared" si="4"/>
        <v>#REF!</v>
      </c>
      <c r="U19" s="118" t="e">
        <f t="shared" si="5"/>
        <v>#REF!</v>
      </c>
      <c r="V19" s="208" t="e">
        <f t="shared" si="6"/>
        <v>#REF!</v>
      </c>
      <c r="W19" s="118" t="e">
        <f t="shared" si="7"/>
        <v>#REF!</v>
      </c>
      <c r="X19" s="208" t="e">
        <f t="shared" si="8"/>
        <v>#REF!</v>
      </c>
      <c r="Y19" s="118" t="e">
        <f t="shared" si="9"/>
        <v>#REF!</v>
      </c>
      <c r="Z19"/>
      <c r="AA19"/>
      <c r="AB19"/>
      <c r="AC19"/>
      <c r="AD19"/>
      <c r="AE19"/>
      <c r="AF19"/>
      <c r="AG19"/>
      <c r="AH19"/>
      <c r="AI19"/>
      <c r="AJ19"/>
      <c r="AK19"/>
    </row>
    <row r="20" spans="1:37" x14ac:dyDescent="0.25">
      <c r="A20" s="5">
        <v>11</v>
      </c>
      <c r="B20" s="10" t="s">
        <v>32</v>
      </c>
      <c r="C20" s="197"/>
      <c r="D20" s="197" t="e">
        <f>'[3]EVOLUÇÃO DA PRODUÇÃO'!D20/'[1]ÁREA USADA P PRODUÇÃO'!D20</f>
        <v>#REF!</v>
      </c>
      <c r="E20" s="197" t="e">
        <f>'[3]EVOLUÇÃO DA PRODUÇÃO'!E20/'[1]ÁREA USADA P PRODUÇÃO'!E20</f>
        <v>#REF!</v>
      </c>
      <c r="F20" s="197" t="e">
        <f>'[3]EVOLUÇÃO DA PRODUÇÃO'!F20/'[1]ÁREA USADA P PRODUÇÃO'!F20</f>
        <v>#REF!</v>
      </c>
      <c r="G20" s="200" t="e">
        <f t="shared" si="0"/>
        <v>#REF!</v>
      </c>
      <c r="H20" s="116" t="e">
        <f>'[3]EVOLUÇÃO DA PRODUÇÃO'!H20/'[1]ÁREA USADA P PRODUÇÃO'!H20</f>
        <v>#REF!</v>
      </c>
      <c r="I20" s="116" t="e">
        <f>'[3]EVOLUÇÃO DA PRODUÇÃO'!I20/'[1]ÁREA USADA P PRODUÇÃO'!I20</f>
        <v>#REF!</v>
      </c>
      <c r="J20" s="116" t="e">
        <f>'[3]EVOLUÇÃO DA PRODUÇÃO'!J20/'[1]ÁREA USADA P PRODUÇÃO'!J20</f>
        <v>#REF!</v>
      </c>
      <c r="K20" s="116" t="e">
        <f>'[3]EVOLUÇÃO DA PRODUÇÃO'!K20/'[1]ÁREA USADA P PRODUÇÃO'!K20</f>
        <v>#REF!</v>
      </c>
      <c r="L20" s="200" t="e">
        <f t="shared" si="1"/>
        <v>#REF!</v>
      </c>
      <c r="M20" s="117" t="e">
        <f>'[3]EVOLUÇÃO DA PRODUÇÃO'!M20/'[1]ÁREA USADA P PRODUÇÃO'!M20</f>
        <v>#REF!</v>
      </c>
      <c r="N20" s="117" t="e">
        <f>'[3]EVOLUÇÃO DA PRODUÇÃO'!N20/'[1]ÁREA USADA P PRODUÇÃO'!N20</f>
        <v>#REF!</v>
      </c>
      <c r="O20" s="117" t="e">
        <f>'[3]EVOLUÇÃO DA PRODUÇÃO'!O20/'[1]ÁREA USADA P PRODUÇÃO'!O20</f>
        <v>#REF!</v>
      </c>
      <c r="P20" s="117" t="e">
        <f>'[3]EVOLUÇÃO DA PRODUÇÃO'!P20/'[1]ÁREA USADA P PRODUÇÃO'!P20</f>
        <v>#REF!</v>
      </c>
      <c r="Q20" s="203" t="e">
        <f t="shared" si="2"/>
        <v>#REF!</v>
      </c>
      <c r="R20" s="208" t="e">
        <f t="shared" si="3"/>
        <v>#REF!</v>
      </c>
      <c r="T20" s="208" t="e">
        <f t="shared" si="4"/>
        <v>#REF!</v>
      </c>
      <c r="U20" s="118" t="e">
        <f t="shared" si="5"/>
        <v>#REF!</v>
      </c>
      <c r="V20" s="208" t="e">
        <f t="shared" si="6"/>
        <v>#REF!</v>
      </c>
      <c r="W20" s="118" t="e">
        <f t="shared" si="7"/>
        <v>#REF!</v>
      </c>
      <c r="X20" s="208" t="e">
        <f t="shared" si="8"/>
        <v>#REF!</v>
      </c>
      <c r="Y20" s="118" t="e">
        <f t="shared" si="9"/>
        <v>#REF!</v>
      </c>
    </row>
    <row r="21" spans="1:37" x14ac:dyDescent="0.25">
      <c r="A21" s="5">
        <v>12</v>
      </c>
      <c r="B21" s="10" t="s">
        <v>33</v>
      </c>
      <c r="C21" s="197"/>
      <c r="D21" s="197" t="e">
        <f>'[3]EVOLUÇÃO DA PRODUÇÃO'!D21/'[1]ÁREA USADA P PRODUÇÃO'!D21</f>
        <v>#REF!</v>
      </c>
      <c r="E21" s="197" t="e">
        <f>'[3]EVOLUÇÃO DA PRODUÇÃO'!E21/'[1]ÁREA USADA P PRODUÇÃO'!E21</f>
        <v>#REF!</v>
      </c>
      <c r="F21" s="197" t="e">
        <f>'[3]EVOLUÇÃO DA PRODUÇÃO'!F21/'[1]ÁREA USADA P PRODUÇÃO'!F21</f>
        <v>#REF!</v>
      </c>
      <c r="G21" s="200" t="e">
        <f t="shared" si="0"/>
        <v>#REF!</v>
      </c>
      <c r="H21" s="116" t="e">
        <f>'[3]EVOLUÇÃO DA PRODUÇÃO'!H21/'[1]ÁREA USADA P PRODUÇÃO'!H21</f>
        <v>#REF!</v>
      </c>
      <c r="I21" s="116" t="e">
        <f>'[3]EVOLUÇÃO DA PRODUÇÃO'!I21/'[1]ÁREA USADA P PRODUÇÃO'!I21</f>
        <v>#REF!</v>
      </c>
      <c r="J21" s="116" t="e">
        <f>'[3]EVOLUÇÃO DA PRODUÇÃO'!J21/'[1]ÁREA USADA P PRODUÇÃO'!J21</f>
        <v>#REF!</v>
      </c>
      <c r="K21" s="116" t="e">
        <f>'[3]EVOLUÇÃO DA PRODUÇÃO'!K21/'[1]ÁREA USADA P PRODUÇÃO'!K21</f>
        <v>#REF!</v>
      </c>
      <c r="L21" s="200" t="e">
        <f t="shared" si="1"/>
        <v>#REF!</v>
      </c>
      <c r="M21" s="117" t="e">
        <f>'[3]EVOLUÇÃO DA PRODUÇÃO'!M21/'[1]ÁREA USADA P PRODUÇÃO'!M21</f>
        <v>#REF!</v>
      </c>
      <c r="N21" s="117" t="e">
        <f>'[3]EVOLUÇÃO DA PRODUÇÃO'!N21/'[1]ÁREA USADA P PRODUÇÃO'!N21</f>
        <v>#REF!</v>
      </c>
      <c r="O21" s="117" t="e">
        <f>'[3]EVOLUÇÃO DA PRODUÇÃO'!O21/'[1]ÁREA USADA P PRODUÇÃO'!O21</f>
        <v>#REF!</v>
      </c>
      <c r="P21" s="117" t="e">
        <f>'[3]EVOLUÇÃO DA PRODUÇÃO'!P21/'[1]ÁREA USADA P PRODUÇÃO'!P21</f>
        <v>#REF!</v>
      </c>
      <c r="Q21" s="203" t="e">
        <f t="shared" si="2"/>
        <v>#REF!</v>
      </c>
      <c r="R21" s="208" t="e">
        <f t="shared" si="3"/>
        <v>#REF!</v>
      </c>
      <c r="T21" s="208" t="e">
        <f t="shared" si="4"/>
        <v>#REF!</v>
      </c>
      <c r="U21" s="118" t="e">
        <f t="shared" si="5"/>
        <v>#REF!</v>
      </c>
      <c r="V21" s="208" t="e">
        <f t="shared" si="6"/>
        <v>#REF!</v>
      </c>
      <c r="W21" s="118" t="e">
        <f t="shared" si="7"/>
        <v>#REF!</v>
      </c>
      <c r="X21" s="208" t="e">
        <f t="shared" si="8"/>
        <v>#REF!</v>
      </c>
      <c r="Y21" s="118" t="e">
        <f t="shared" si="9"/>
        <v>#REF!</v>
      </c>
    </row>
    <row r="22" spans="1:37" x14ac:dyDescent="0.25">
      <c r="A22" s="33">
        <v>13</v>
      </c>
      <c r="B22" s="10" t="s">
        <v>34</v>
      </c>
      <c r="C22" s="197"/>
      <c r="D22" s="197" t="e">
        <f>'[3]EVOLUÇÃO DA PRODUÇÃO'!D22/'[1]ÁREA USADA P PRODUÇÃO'!D22</f>
        <v>#REF!</v>
      </c>
      <c r="E22" s="197" t="e">
        <f>'[3]EVOLUÇÃO DA PRODUÇÃO'!E22/'[1]ÁREA USADA P PRODUÇÃO'!E22</f>
        <v>#REF!</v>
      </c>
      <c r="F22" s="197" t="e">
        <f>'[3]EVOLUÇÃO DA PRODUÇÃO'!F22/'[1]ÁREA USADA P PRODUÇÃO'!F22</f>
        <v>#REF!</v>
      </c>
      <c r="G22" s="200" t="e">
        <f t="shared" si="0"/>
        <v>#REF!</v>
      </c>
      <c r="H22" s="116" t="e">
        <f>'[3]EVOLUÇÃO DA PRODUÇÃO'!H22/'[1]ÁREA USADA P PRODUÇÃO'!H22</f>
        <v>#REF!</v>
      </c>
      <c r="I22" s="116" t="e">
        <f>'[3]EVOLUÇÃO DA PRODUÇÃO'!I22/'[1]ÁREA USADA P PRODUÇÃO'!I22</f>
        <v>#REF!</v>
      </c>
      <c r="J22" s="116" t="e">
        <f>'[3]EVOLUÇÃO DA PRODUÇÃO'!J22/'[1]ÁREA USADA P PRODUÇÃO'!J22</f>
        <v>#REF!</v>
      </c>
      <c r="K22" s="116" t="e">
        <f>'[3]EVOLUÇÃO DA PRODUÇÃO'!K22/'[1]ÁREA USADA P PRODUÇÃO'!K22</f>
        <v>#REF!</v>
      </c>
      <c r="L22" s="200" t="e">
        <f t="shared" si="1"/>
        <v>#REF!</v>
      </c>
      <c r="M22" s="117" t="e">
        <f>'[3]EVOLUÇÃO DA PRODUÇÃO'!M22/'[1]ÁREA USADA P PRODUÇÃO'!M22</f>
        <v>#REF!</v>
      </c>
      <c r="N22" s="117" t="e">
        <f>'[3]EVOLUÇÃO DA PRODUÇÃO'!N22/'[1]ÁREA USADA P PRODUÇÃO'!N22</f>
        <v>#REF!</v>
      </c>
      <c r="O22" s="117" t="e">
        <f>'[3]EVOLUÇÃO DA PRODUÇÃO'!O22/'[1]ÁREA USADA P PRODUÇÃO'!O22</f>
        <v>#REF!</v>
      </c>
      <c r="P22" s="117" t="e">
        <f>'[3]EVOLUÇÃO DA PRODUÇÃO'!P22/'[1]ÁREA USADA P PRODUÇÃO'!P22</f>
        <v>#REF!</v>
      </c>
      <c r="Q22" s="203" t="e">
        <f t="shared" si="2"/>
        <v>#REF!</v>
      </c>
      <c r="R22" s="208" t="e">
        <f t="shared" si="3"/>
        <v>#REF!</v>
      </c>
      <c r="T22" s="208" t="e">
        <f t="shared" si="4"/>
        <v>#REF!</v>
      </c>
      <c r="U22" s="118" t="e">
        <f t="shared" si="5"/>
        <v>#REF!</v>
      </c>
      <c r="V22" s="208" t="e">
        <f t="shared" si="6"/>
        <v>#REF!</v>
      </c>
      <c r="W22" s="118" t="e">
        <f t="shared" si="7"/>
        <v>#REF!</v>
      </c>
      <c r="X22" s="208" t="e">
        <f t="shared" si="8"/>
        <v>#REF!</v>
      </c>
      <c r="Y22" s="118" t="e">
        <f t="shared" si="9"/>
        <v>#REF!</v>
      </c>
    </row>
    <row r="23" spans="1:37" x14ac:dyDescent="0.25">
      <c r="A23" s="5">
        <v>14</v>
      </c>
      <c r="B23" s="10" t="s">
        <v>35</v>
      </c>
      <c r="C23" s="197"/>
      <c r="D23" s="197" t="e">
        <f>'[3]EVOLUÇÃO DA PRODUÇÃO'!D23/'[1]ÁREA USADA P PRODUÇÃO'!D23</f>
        <v>#REF!</v>
      </c>
      <c r="E23" s="197" t="e">
        <f>'[3]EVOLUÇÃO DA PRODUÇÃO'!E23/'[1]ÁREA USADA P PRODUÇÃO'!E23</f>
        <v>#REF!</v>
      </c>
      <c r="F23" s="197" t="e">
        <f>'[3]EVOLUÇÃO DA PRODUÇÃO'!F23/'[1]ÁREA USADA P PRODUÇÃO'!F23</f>
        <v>#REF!</v>
      </c>
      <c r="G23" s="200" t="e">
        <f t="shared" si="0"/>
        <v>#REF!</v>
      </c>
      <c r="H23" s="116" t="e">
        <f>'[3]EVOLUÇÃO DA PRODUÇÃO'!H23/'[1]ÁREA USADA P PRODUÇÃO'!H23</f>
        <v>#REF!</v>
      </c>
      <c r="I23" s="116" t="e">
        <f>'[3]EVOLUÇÃO DA PRODUÇÃO'!I23/'[1]ÁREA USADA P PRODUÇÃO'!I23</f>
        <v>#REF!</v>
      </c>
      <c r="J23" s="116" t="e">
        <f>'[3]EVOLUÇÃO DA PRODUÇÃO'!J23/'[1]ÁREA USADA P PRODUÇÃO'!J23</f>
        <v>#REF!</v>
      </c>
      <c r="K23" s="116" t="e">
        <f>'[3]EVOLUÇÃO DA PRODUÇÃO'!K23/'[1]ÁREA USADA P PRODUÇÃO'!K23</f>
        <v>#REF!</v>
      </c>
      <c r="L23" s="200" t="e">
        <f t="shared" si="1"/>
        <v>#REF!</v>
      </c>
      <c r="M23" s="117" t="e">
        <f>'[3]EVOLUÇÃO DA PRODUÇÃO'!M23/'[1]ÁREA USADA P PRODUÇÃO'!M23</f>
        <v>#REF!</v>
      </c>
      <c r="N23" s="117" t="e">
        <f>'[3]EVOLUÇÃO DA PRODUÇÃO'!N23/'[1]ÁREA USADA P PRODUÇÃO'!N23</f>
        <v>#REF!</v>
      </c>
      <c r="O23" s="117" t="e">
        <f>'[3]EVOLUÇÃO DA PRODUÇÃO'!O23/'[1]ÁREA USADA P PRODUÇÃO'!O23</f>
        <v>#REF!</v>
      </c>
      <c r="P23" s="117" t="e">
        <f>'[3]EVOLUÇÃO DA PRODUÇÃO'!P23/'[1]ÁREA USADA P PRODUÇÃO'!P23</f>
        <v>#REF!</v>
      </c>
      <c r="Q23" s="203" t="e">
        <f t="shared" si="2"/>
        <v>#REF!</v>
      </c>
      <c r="R23" s="208" t="e">
        <f t="shared" si="3"/>
        <v>#REF!</v>
      </c>
      <c r="T23" s="208" t="e">
        <f t="shared" si="4"/>
        <v>#REF!</v>
      </c>
      <c r="U23" s="118" t="e">
        <f t="shared" si="5"/>
        <v>#REF!</v>
      </c>
      <c r="V23" s="208" t="e">
        <f t="shared" si="6"/>
        <v>#REF!</v>
      </c>
      <c r="W23" s="118" t="e">
        <f t="shared" si="7"/>
        <v>#REF!</v>
      </c>
      <c r="X23" s="208" t="e">
        <f t="shared" si="8"/>
        <v>#REF!</v>
      </c>
      <c r="Y23" s="118" t="e">
        <f t="shared" si="9"/>
        <v>#REF!</v>
      </c>
    </row>
    <row r="24" spans="1:37" x14ac:dyDescent="0.25">
      <c r="A24" s="5">
        <v>15</v>
      </c>
      <c r="B24" s="10" t="s">
        <v>36</v>
      </c>
      <c r="C24" s="197"/>
      <c r="D24" s="197" t="e">
        <f>'[3]EVOLUÇÃO DA PRODUÇÃO'!D24/'[1]ÁREA USADA P PRODUÇÃO'!D24</f>
        <v>#REF!</v>
      </c>
      <c r="E24" s="197" t="e">
        <f>'[3]EVOLUÇÃO DA PRODUÇÃO'!E24/'[1]ÁREA USADA P PRODUÇÃO'!E24</f>
        <v>#REF!</v>
      </c>
      <c r="F24" s="197" t="e">
        <f>'[3]EVOLUÇÃO DA PRODUÇÃO'!F24/'[1]ÁREA USADA P PRODUÇÃO'!F24</f>
        <v>#REF!</v>
      </c>
      <c r="G24" s="200" t="e">
        <f t="shared" si="0"/>
        <v>#REF!</v>
      </c>
      <c r="H24" s="116" t="e">
        <f>'[3]EVOLUÇÃO DA PRODUÇÃO'!H24/'[1]ÁREA USADA P PRODUÇÃO'!H24</f>
        <v>#REF!</v>
      </c>
      <c r="I24" s="116" t="e">
        <f>'[3]EVOLUÇÃO DA PRODUÇÃO'!I24/'[1]ÁREA USADA P PRODUÇÃO'!I24</f>
        <v>#REF!</v>
      </c>
      <c r="J24" s="116" t="e">
        <f>'[3]EVOLUÇÃO DA PRODUÇÃO'!J24/'[1]ÁREA USADA P PRODUÇÃO'!J24</f>
        <v>#REF!</v>
      </c>
      <c r="K24" s="116" t="e">
        <f>'[3]EVOLUÇÃO DA PRODUÇÃO'!K24/'[1]ÁREA USADA P PRODUÇÃO'!K24</f>
        <v>#REF!</v>
      </c>
      <c r="L24" s="200" t="e">
        <f t="shared" si="1"/>
        <v>#REF!</v>
      </c>
      <c r="M24" s="117" t="e">
        <f>'[3]EVOLUÇÃO DA PRODUÇÃO'!M24/'[1]ÁREA USADA P PRODUÇÃO'!M24</f>
        <v>#REF!</v>
      </c>
      <c r="N24" s="117" t="e">
        <f>'[3]EVOLUÇÃO DA PRODUÇÃO'!N24/'[1]ÁREA USADA P PRODUÇÃO'!N24</f>
        <v>#REF!</v>
      </c>
      <c r="O24" s="117" t="e">
        <f>'[3]EVOLUÇÃO DA PRODUÇÃO'!O24/'[1]ÁREA USADA P PRODUÇÃO'!O24</f>
        <v>#REF!</v>
      </c>
      <c r="P24" s="117" t="e">
        <f>'[3]EVOLUÇÃO DA PRODUÇÃO'!P24/'[1]ÁREA USADA P PRODUÇÃO'!P24</f>
        <v>#REF!</v>
      </c>
      <c r="Q24" s="203" t="e">
        <f t="shared" si="2"/>
        <v>#REF!</v>
      </c>
      <c r="R24" s="208" t="e">
        <f t="shared" si="3"/>
        <v>#REF!</v>
      </c>
      <c r="T24" s="208" t="e">
        <f t="shared" si="4"/>
        <v>#REF!</v>
      </c>
      <c r="U24" s="118" t="e">
        <f t="shared" si="5"/>
        <v>#REF!</v>
      </c>
      <c r="V24" s="208" t="e">
        <f t="shared" si="6"/>
        <v>#REF!</v>
      </c>
      <c r="W24" s="118" t="e">
        <f t="shared" si="7"/>
        <v>#REF!</v>
      </c>
      <c r="X24" s="208" t="e">
        <f t="shared" si="8"/>
        <v>#REF!</v>
      </c>
      <c r="Y24" s="118" t="e">
        <f t="shared" si="9"/>
        <v>#REF!</v>
      </c>
    </row>
    <row r="25" spans="1:37" x14ac:dyDescent="0.25">
      <c r="A25" s="33">
        <v>16</v>
      </c>
      <c r="B25" s="10" t="s">
        <v>37</v>
      </c>
      <c r="C25" s="197"/>
      <c r="D25" s="197" t="e">
        <f>'[3]EVOLUÇÃO DA PRODUÇÃO'!D25/'[1]ÁREA USADA P PRODUÇÃO'!D25</f>
        <v>#REF!</v>
      </c>
      <c r="E25" s="197" t="e">
        <f>'[3]EVOLUÇÃO DA PRODUÇÃO'!E25/'[1]ÁREA USADA P PRODUÇÃO'!E25</f>
        <v>#REF!</v>
      </c>
      <c r="F25" s="197" t="e">
        <f>'[3]EVOLUÇÃO DA PRODUÇÃO'!F25/'[1]ÁREA USADA P PRODUÇÃO'!F25</f>
        <v>#REF!</v>
      </c>
      <c r="G25" s="200" t="e">
        <f t="shared" si="0"/>
        <v>#REF!</v>
      </c>
      <c r="H25" s="116" t="e">
        <f>'[3]EVOLUÇÃO DA PRODUÇÃO'!H25/'[1]ÁREA USADA P PRODUÇÃO'!H25</f>
        <v>#REF!</v>
      </c>
      <c r="I25" s="116" t="e">
        <f>'[3]EVOLUÇÃO DA PRODUÇÃO'!I25/'[1]ÁREA USADA P PRODUÇÃO'!I25</f>
        <v>#REF!</v>
      </c>
      <c r="J25" s="116" t="e">
        <f>'[3]EVOLUÇÃO DA PRODUÇÃO'!J25/'[1]ÁREA USADA P PRODUÇÃO'!J25</f>
        <v>#REF!</v>
      </c>
      <c r="K25" s="116" t="e">
        <f>'[3]EVOLUÇÃO DA PRODUÇÃO'!K25/'[1]ÁREA USADA P PRODUÇÃO'!K25</f>
        <v>#REF!</v>
      </c>
      <c r="L25" s="200" t="e">
        <f t="shared" si="1"/>
        <v>#REF!</v>
      </c>
      <c r="M25" s="117" t="e">
        <f>'[3]EVOLUÇÃO DA PRODUÇÃO'!M25/'[1]ÁREA USADA P PRODUÇÃO'!M25</f>
        <v>#REF!</v>
      </c>
      <c r="N25" s="117" t="e">
        <f>'[3]EVOLUÇÃO DA PRODUÇÃO'!N25/'[1]ÁREA USADA P PRODUÇÃO'!N25</f>
        <v>#REF!</v>
      </c>
      <c r="O25" s="117" t="e">
        <f>'[3]EVOLUÇÃO DA PRODUÇÃO'!O25/'[1]ÁREA USADA P PRODUÇÃO'!O25</f>
        <v>#REF!</v>
      </c>
      <c r="P25" s="117" t="e">
        <f>'[3]EVOLUÇÃO DA PRODUÇÃO'!P25/'[1]ÁREA USADA P PRODUÇÃO'!P25</f>
        <v>#REF!</v>
      </c>
      <c r="Q25" s="203" t="e">
        <f t="shared" si="2"/>
        <v>#REF!</v>
      </c>
      <c r="R25" s="208" t="e">
        <f t="shared" si="3"/>
        <v>#REF!</v>
      </c>
      <c r="T25" s="208" t="e">
        <f t="shared" si="4"/>
        <v>#REF!</v>
      </c>
      <c r="U25" s="118" t="e">
        <f t="shared" si="5"/>
        <v>#REF!</v>
      </c>
      <c r="V25" s="208" t="e">
        <f t="shared" si="6"/>
        <v>#REF!</v>
      </c>
      <c r="W25" s="118" t="e">
        <f t="shared" si="7"/>
        <v>#REF!</v>
      </c>
      <c r="X25" s="208" t="e">
        <f t="shared" si="8"/>
        <v>#REF!</v>
      </c>
      <c r="Y25" s="118" t="e">
        <f t="shared" si="9"/>
        <v>#REF!</v>
      </c>
    </row>
    <row r="26" spans="1:37" x14ac:dyDescent="0.25">
      <c r="A26" s="5">
        <v>17</v>
      </c>
      <c r="B26" s="10" t="s">
        <v>38</v>
      </c>
      <c r="C26" s="197"/>
      <c r="D26" s="197" t="e">
        <f>'[3]EVOLUÇÃO DA PRODUÇÃO'!D26/'[1]ÁREA USADA P PRODUÇÃO'!D26</f>
        <v>#REF!</v>
      </c>
      <c r="E26" s="197" t="e">
        <f>'[3]EVOLUÇÃO DA PRODUÇÃO'!E26/'[1]ÁREA USADA P PRODUÇÃO'!E26</f>
        <v>#REF!</v>
      </c>
      <c r="F26" s="197" t="e">
        <f>'[3]EVOLUÇÃO DA PRODUÇÃO'!F26/'[1]ÁREA USADA P PRODUÇÃO'!F26</f>
        <v>#REF!</v>
      </c>
      <c r="G26" s="200" t="e">
        <f t="shared" si="0"/>
        <v>#REF!</v>
      </c>
      <c r="H26" s="116" t="e">
        <f>'[3]EVOLUÇÃO DA PRODUÇÃO'!H26/'[1]ÁREA USADA P PRODUÇÃO'!H26</f>
        <v>#REF!</v>
      </c>
      <c r="I26" s="116" t="e">
        <f>'[3]EVOLUÇÃO DA PRODUÇÃO'!I26/'[1]ÁREA USADA P PRODUÇÃO'!I26</f>
        <v>#REF!</v>
      </c>
      <c r="J26" s="116" t="e">
        <f>'[3]EVOLUÇÃO DA PRODUÇÃO'!J26/'[1]ÁREA USADA P PRODUÇÃO'!J26</f>
        <v>#REF!</v>
      </c>
      <c r="K26" s="116" t="e">
        <f>'[3]EVOLUÇÃO DA PRODUÇÃO'!K26/'[1]ÁREA USADA P PRODUÇÃO'!K26</f>
        <v>#REF!</v>
      </c>
      <c r="L26" s="200" t="e">
        <f t="shared" si="1"/>
        <v>#REF!</v>
      </c>
      <c r="M26" s="117" t="e">
        <f>'[3]EVOLUÇÃO DA PRODUÇÃO'!M26/'[1]ÁREA USADA P PRODUÇÃO'!M26</f>
        <v>#REF!</v>
      </c>
      <c r="N26" s="117" t="e">
        <f>'[3]EVOLUÇÃO DA PRODUÇÃO'!N26/'[1]ÁREA USADA P PRODUÇÃO'!N26</f>
        <v>#REF!</v>
      </c>
      <c r="O26" s="117" t="e">
        <f>'[3]EVOLUÇÃO DA PRODUÇÃO'!O26/'[1]ÁREA USADA P PRODUÇÃO'!O26</f>
        <v>#REF!</v>
      </c>
      <c r="P26" s="117" t="e">
        <f>'[3]EVOLUÇÃO DA PRODUÇÃO'!P26/'[1]ÁREA USADA P PRODUÇÃO'!P26</f>
        <v>#REF!</v>
      </c>
      <c r="Q26" s="203" t="e">
        <f t="shared" si="2"/>
        <v>#REF!</v>
      </c>
      <c r="R26" s="208" t="e">
        <f t="shared" si="3"/>
        <v>#REF!</v>
      </c>
      <c r="T26" s="208" t="e">
        <f t="shared" si="4"/>
        <v>#REF!</v>
      </c>
      <c r="U26" s="118" t="e">
        <f t="shared" si="5"/>
        <v>#REF!</v>
      </c>
      <c r="V26" s="208" t="e">
        <f t="shared" si="6"/>
        <v>#REF!</v>
      </c>
      <c r="W26" s="118" t="e">
        <f t="shared" si="7"/>
        <v>#REF!</v>
      </c>
      <c r="X26" s="208" t="e">
        <f t="shared" si="8"/>
        <v>#REF!</v>
      </c>
      <c r="Y26" s="118" t="e">
        <f t="shared" si="9"/>
        <v>#REF!</v>
      </c>
    </row>
    <row r="27" spans="1:37" s="127" customFormat="1" x14ac:dyDescent="0.25">
      <c r="A27" s="635" t="s">
        <v>39</v>
      </c>
      <c r="B27" s="636"/>
      <c r="C27" s="197"/>
      <c r="D27" s="197" t="e">
        <f>'[3]EVOLUÇÃO DA PRODUÇÃO'!D27/'[1]ÁREA USADA P PRODUÇÃO'!D27</f>
        <v>#REF!</v>
      </c>
      <c r="E27" s="197" t="e">
        <f>'[3]EVOLUÇÃO DA PRODUÇÃO'!E27/'[1]ÁREA USADA P PRODUÇÃO'!E27</f>
        <v>#REF!</v>
      </c>
      <c r="F27" s="197" t="e">
        <f>'[3]EVOLUÇÃO DA PRODUÇÃO'!F27/'[1]ÁREA USADA P PRODUÇÃO'!F27</f>
        <v>#REF!</v>
      </c>
      <c r="G27" s="200" t="e">
        <f t="shared" si="0"/>
        <v>#REF!</v>
      </c>
      <c r="H27" s="116" t="e">
        <f>'[3]EVOLUÇÃO DA PRODUÇÃO'!H27/'[1]ÁREA USADA P PRODUÇÃO'!H27</f>
        <v>#REF!</v>
      </c>
      <c r="I27" s="116" t="e">
        <f>'[3]EVOLUÇÃO DA PRODUÇÃO'!I27/'[1]ÁREA USADA P PRODUÇÃO'!I27</f>
        <v>#REF!</v>
      </c>
      <c r="J27" s="116" t="e">
        <f>'[3]EVOLUÇÃO DA PRODUÇÃO'!J27/'[1]ÁREA USADA P PRODUÇÃO'!J27</f>
        <v>#REF!</v>
      </c>
      <c r="K27" s="116" t="e">
        <f>'[3]EVOLUÇÃO DA PRODUÇÃO'!K27/'[1]ÁREA USADA P PRODUÇÃO'!K27</f>
        <v>#REF!</v>
      </c>
      <c r="L27" s="200" t="e">
        <f t="shared" si="1"/>
        <v>#REF!</v>
      </c>
      <c r="M27" s="117" t="e">
        <f>'[3]EVOLUÇÃO DA PRODUÇÃO'!M27/'[1]ÁREA USADA P PRODUÇÃO'!M27</f>
        <v>#REF!</v>
      </c>
      <c r="N27" s="117" t="e">
        <f>'[3]EVOLUÇÃO DA PRODUÇÃO'!N27/'[1]ÁREA USADA P PRODUÇÃO'!N27</f>
        <v>#REF!</v>
      </c>
      <c r="O27" s="117" t="e">
        <f>'[3]EVOLUÇÃO DA PRODUÇÃO'!O27/'[1]ÁREA USADA P PRODUÇÃO'!O27</f>
        <v>#REF!</v>
      </c>
      <c r="P27" s="117" t="e">
        <f>'[3]EVOLUÇÃO DA PRODUÇÃO'!P27/'[1]ÁREA USADA P PRODUÇÃO'!P27</f>
        <v>#REF!</v>
      </c>
      <c r="Q27" s="203" t="e">
        <f t="shared" si="2"/>
        <v>#REF!</v>
      </c>
      <c r="R27" s="208" t="e">
        <f t="shared" si="3"/>
        <v>#REF!</v>
      </c>
      <c r="S27"/>
      <c r="T27" s="208" t="e">
        <f t="shared" si="4"/>
        <v>#REF!</v>
      </c>
      <c r="U27" s="118" t="e">
        <f t="shared" si="5"/>
        <v>#REF!</v>
      </c>
      <c r="V27" s="208" t="e">
        <f t="shared" si="6"/>
        <v>#REF!</v>
      </c>
      <c r="W27" s="118" t="e">
        <f t="shared" si="7"/>
        <v>#REF!</v>
      </c>
      <c r="X27" s="208" t="e">
        <f t="shared" si="8"/>
        <v>#REF!</v>
      </c>
      <c r="Y27" s="118" t="e">
        <f t="shared" si="9"/>
        <v>#REF!</v>
      </c>
      <c r="Z27"/>
      <c r="AA27"/>
      <c r="AB27"/>
      <c r="AC27"/>
      <c r="AD27"/>
      <c r="AE27"/>
      <c r="AF27"/>
      <c r="AG27"/>
      <c r="AH27"/>
      <c r="AI27"/>
      <c r="AJ27"/>
      <c r="AK27"/>
    </row>
    <row r="28" spans="1:37" x14ac:dyDescent="0.25">
      <c r="A28" s="5">
        <v>18</v>
      </c>
      <c r="B28" s="10" t="s">
        <v>40</v>
      </c>
      <c r="C28" s="197"/>
      <c r="D28" s="197" t="e">
        <f>'[3]EVOLUÇÃO DA PRODUÇÃO'!D28/'[1]ÁREA USADA P PRODUÇÃO'!D28</f>
        <v>#REF!</v>
      </c>
      <c r="E28" s="197" t="e">
        <f>'[3]EVOLUÇÃO DA PRODUÇÃO'!E28/'[1]ÁREA USADA P PRODUÇÃO'!E28</f>
        <v>#REF!</v>
      </c>
      <c r="F28" s="197" t="e">
        <f>'[3]EVOLUÇÃO DA PRODUÇÃO'!F28/'[1]ÁREA USADA P PRODUÇÃO'!F28</f>
        <v>#REF!</v>
      </c>
      <c r="G28" s="200" t="e">
        <f t="shared" si="0"/>
        <v>#REF!</v>
      </c>
      <c r="H28" s="116" t="e">
        <f>'[3]EVOLUÇÃO DA PRODUÇÃO'!H28/'[1]ÁREA USADA P PRODUÇÃO'!H28</f>
        <v>#REF!</v>
      </c>
      <c r="I28" s="116" t="e">
        <f>'[3]EVOLUÇÃO DA PRODUÇÃO'!I28/'[1]ÁREA USADA P PRODUÇÃO'!I28</f>
        <v>#REF!</v>
      </c>
      <c r="J28" s="116" t="e">
        <f>'[3]EVOLUÇÃO DA PRODUÇÃO'!J28/'[1]ÁREA USADA P PRODUÇÃO'!J28</f>
        <v>#REF!</v>
      </c>
      <c r="K28" s="116" t="e">
        <f>'[3]EVOLUÇÃO DA PRODUÇÃO'!K28/'[1]ÁREA USADA P PRODUÇÃO'!K28</f>
        <v>#REF!</v>
      </c>
      <c r="L28" s="200" t="e">
        <f t="shared" si="1"/>
        <v>#REF!</v>
      </c>
      <c r="M28" s="117" t="e">
        <f>'[3]EVOLUÇÃO DA PRODUÇÃO'!M28/'[1]ÁREA USADA P PRODUÇÃO'!M28</f>
        <v>#REF!</v>
      </c>
      <c r="N28" s="117" t="e">
        <f>'[3]EVOLUÇÃO DA PRODUÇÃO'!N28/'[1]ÁREA USADA P PRODUÇÃO'!N28</f>
        <v>#REF!</v>
      </c>
      <c r="O28" s="117" t="e">
        <f>'[3]EVOLUÇÃO DA PRODUÇÃO'!O28/'[1]ÁREA USADA P PRODUÇÃO'!O28</f>
        <v>#REF!</v>
      </c>
      <c r="P28" s="117" t="e">
        <f>'[3]EVOLUÇÃO DA PRODUÇÃO'!P28/'[1]ÁREA USADA P PRODUÇÃO'!P28</f>
        <v>#REF!</v>
      </c>
      <c r="Q28" s="203" t="e">
        <f t="shared" si="2"/>
        <v>#REF!</v>
      </c>
      <c r="R28" s="208" t="e">
        <f t="shared" si="3"/>
        <v>#REF!</v>
      </c>
      <c r="T28" s="208" t="e">
        <f t="shared" si="4"/>
        <v>#REF!</v>
      </c>
      <c r="U28" s="118" t="e">
        <f t="shared" si="5"/>
        <v>#REF!</v>
      </c>
      <c r="V28" s="208" t="e">
        <f t="shared" si="6"/>
        <v>#REF!</v>
      </c>
      <c r="W28" s="118" t="e">
        <f t="shared" si="7"/>
        <v>#REF!</v>
      </c>
      <c r="X28" s="208" t="e">
        <f t="shared" si="8"/>
        <v>#REF!</v>
      </c>
      <c r="Y28" s="118" t="e">
        <f t="shared" si="9"/>
        <v>#REF!</v>
      </c>
    </row>
    <row r="29" spans="1:37" x14ac:dyDescent="0.25">
      <c r="A29" s="33">
        <v>19</v>
      </c>
      <c r="B29" s="10" t="s">
        <v>41</v>
      </c>
      <c r="C29" s="197"/>
      <c r="D29" s="197" t="e">
        <f>'[3]EVOLUÇÃO DA PRODUÇÃO'!D29/'[1]ÁREA USADA P PRODUÇÃO'!D29</f>
        <v>#REF!</v>
      </c>
      <c r="E29" s="197" t="e">
        <f>'[3]EVOLUÇÃO DA PRODUÇÃO'!E29/'[1]ÁREA USADA P PRODUÇÃO'!E29</f>
        <v>#REF!</v>
      </c>
      <c r="F29" s="197" t="e">
        <f>'[3]EVOLUÇÃO DA PRODUÇÃO'!F29/'[1]ÁREA USADA P PRODUÇÃO'!F29</f>
        <v>#REF!</v>
      </c>
      <c r="G29" s="200" t="e">
        <f t="shared" si="0"/>
        <v>#REF!</v>
      </c>
      <c r="H29" s="116" t="e">
        <f>'[3]EVOLUÇÃO DA PRODUÇÃO'!H29/'[1]ÁREA USADA P PRODUÇÃO'!H29</f>
        <v>#REF!</v>
      </c>
      <c r="I29" s="116" t="e">
        <f>'[3]EVOLUÇÃO DA PRODUÇÃO'!I29/'[1]ÁREA USADA P PRODUÇÃO'!I29</f>
        <v>#REF!</v>
      </c>
      <c r="J29" s="116" t="e">
        <f>'[3]EVOLUÇÃO DA PRODUÇÃO'!J29/'[1]ÁREA USADA P PRODUÇÃO'!J29</f>
        <v>#REF!</v>
      </c>
      <c r="K29" s="116" t="e">
        <f>'[3]EVOLUÇÃO DA PRODUÇÃO'!K29/'[1]ÁREA USADA P PRODUÇÃO'!K29</f>
        <v>#REF!</v>
      </c>
      <c r="L29" s="200" t="e">
        <f t="shared" si="1"/>
        <v>#REF!</v>
      </c>
      <c r="M29" s="117" t="e">
        <f>'[3]EVOLUÇÃO DA PRODUÇÃO'!M29/'[1]ÁREA USADA P PRODUÇÃO'!M29</f>
        <v>#REF!</v>
      </c>
      <c r="N29" s="117" t="e">
        <f>'[3]EVOLUÇÃO DA PRODUÇÃO'!N29/'[1]ÁREA USADA P PRODUÇÃO'!N29</f>
        <v>#REF!</v>
      </c>
      <c r="O29" s="117" t="e">
        <f>'[3]EVOLUÇÃO DA PRODUÇÃO'!O29/'[1]ÁREA USADA P PRODUÇÃO'!O29</f>
        <v>#REF!</v>
      </c>
      <c r="P29" s="117" t="e">
        <f>'[3]EVOLUÇÃO DA PRODUÇÃO'!P29/'[1]ÁREA USADA P PRODUÇÃO'!P29</f>
        <v>#REF!</v>
      </c>
      <c r="Q29" s="203" t="e">
        <f t="shared" si="2"/>
        <v>#REF!</v>
      </c>
      <c r="R29" s="208" t="e">
        <f t="shared" si="3"/>
        <v>#REF!</v>
      </c>
      <c r="T29" s="208" t="e">
        <f t="shared" si="4"/>
        <v>#REF!</v>
      </c>
      <c r="U29" s="118" t="e">
        <f t="shared" si="5"/>
        <v>#REF!</v>
      </c>
      <c r="V29" s="208" t="e">
        <f t="shared" si="6"/>
        <v>#REF!</v>
      </c>
      <c r="W29" s="118" t="e">
        <f t="shared" si="7"/>
        <v>#REF!</v>
      </c>
      <c r="X29" s="208" t="e">
        <f t="shared" si="8"/>
        <v>#REF!</v>
      </c>
      <c r="Y29" s="118" t="e">
        <f t="shared" si="9"/>
        <v>#REF!</v>
      </c>
    </row>
    <row r="30" spans="1:37" s="127" customFormat="1" x14ac:dyDescent="0.25">
      <c r="A30" s="635" t="s">
        <v>42</v>
      </c>
      <c r="B30" s="636"/>
      <c r="C30" s="197"/>
      <c r="D30" s="197" t="e">
        <f>'[3]EVOLUÇÃO DA PRODUÇÃO'!D30/'[1]ÁREA USADA P PRODUÇÃO'!D30</f>
        <v>#REF!</v>
      </c>
      <c r="E30" s="197" t="e">
        <f>'[3]EVOLUÇÃO DA PRODUÇÃO'!E30/'[1]ÁREA USADA P PRODUÇÃO'!E30</f>
        <v>#REF!</v>
      </c>
      <c r="F30" s="197" t="e">
        <f>'[3]EVOLUÇÃO DA PRODUÇÃO'!F30/'[1]ÁREA USADA P PRODUÇÃO'!F30</f>
        <v>#REF!</v>
      </c>
      <c r="G30" s="200" t="e">
        <f t="shared" si="0"/>
        <v>#REF!</v>
      </c>
      <c r="H30" s="116" t="e">
        <f>'[3]EVOLUÇÃO DA PRODUÇÃO'!H30/'[1]ÁREA USADA P PRODUÇÃO'!H30</f>
        <v>#REF!</v>
      </c>
      <c r="I30" s="116" t="e">
        <f>'[3]EVOLUÇÃO DA PRODUÇÃO'!I30/'[1]ÁREA USADA P PRODUÇÃO'!I30</f>
        <v>#REF!</v>
      </c>
      <c r="J30" s="116" t="e">
        <f>'[3]EVOLUÇÃO DA PRODUÇÃO'!J30/'[1]ÁREA USADA P PRODUÇÃO'!J30</f>
        <v>#REF!</v>
      </c>
      <c r="K30" s="116" t="e">
        <f>'[3]EVOLUÇÃO DA PRODUÇÃO'!K30/'[1]ÁREA USADA P PRODUÇÃO'!K30</f>
        <v>#REF!</v>
      </c>
      <c r="L30" s="200" t="e">
        <f t="shared" si="1"/>
        <v>#REF!</v>
      </c>
      <c r="M30" s="117" t="e">
        <f>'[3]EVOLUÇÃO DA PRODUÇÃO'!M30/'[1]ÁREA USADA P PRODUÇÃO'!M30</f>
        <v>#REF!</v>
      </c>
      <c r="N30" s="117" t="e">
        <f>'[3]EVOLUÇÃO DA PRODUÇÃO'!N30/'[1]ÁREA USADA P PRODUÇÃO'!N30</f>
        <v>#REF!</v>
      </c>
      <c r="O30" s="117" t="e">
        <f>'[3]EVOLUÇÃO DA PRODUÇÃO'!O30/'[1]ÁREA USADA P PRODUÇÃO'!O30</f>
        <v>#REF!</v>
      </c>
      <c r="P30" s="117" t="e">
        <f>'[3]EVOLUÇÃO DA PRODUÇÃO'!P30/'[1]ÁREA USADA P PRODUÇÃO'!P30</f>
        <v>#REF!</v>
      </c>
      <c r="Q30" s="203" t="e">
        <f t="shared" si="2"/>
        <v>#REF!</v>
      </c>
      <c r="R30" s="208" t="e">
        <f t="shared" si="3"/>
        <v>#REF!</v>
      </c>
      <c r="S30"/>
      <c r="T30" s="208" t="e">
        <f t="shared" si="4"/>
        <v>#REF!</v>
      </c>
      <c r="U30" s="118" t="e">
        <f t="shared" si="5"/>
        <v>#REF!</v>
      </c>
      <c r="V30" s="208" t="e">
        <f t="shared" si="6"/>
        <v>#REF!</v>
      </c>
      <c r="W30" s="118" t="e">
        <f t="shared" si="7"/>
        <v>#REF!</v>
      </c>
      <c r="X30" s="208" t="e">
        <f t="shared" si="8"/>
        <v>#REF!</v>
      </c>
      <c r="Y30" s="118" t="e">
        <f t="shared" si="9"/>
        <v>#REF!</v>
      </c>
      <c r="Z30"/>
      <c r="AA30"/>
      <c r="AB30"/>
      <c r="AC30"/>
      <c r="AD30"/>
      <c r="AE30"/>
      <c r="AF30"/>
      <c r="AG30"/>
      <c r="AH30"/>
      <c r="AI30"/>
      <c r="AJ30"/>
      <c r="AK30"/>
    </row>
    <row r="31" spans="1:37" x14ac:dyDescent="0.25">
      <c r="A31" s="5">
        <v>20</v>
      </c>
      <c r="B31" s="10" t="s">
        <v>43</v>
      </c>
      <c r="C31" s="197"/>
      <c r="D31" s="197" t="e">
        <f>'[3]EVOLUÇÃO DA PRODUÇÃO'!D31/'[1]ÁREA USADA P PRODUÇÃO'!D31</f>
        <v>#REF!</v>
      </c>
      <c r="E31" s="197" t="e">
        <f>'[3]EVOLUÇÃO DA PRODUÇÃO'!E31/'[1]ÁREA USADA P PRODUÇÃO'!E31</f>
        <v>#REF!</v>
      </c>
      <c r="F31" s="197" t="e">
        <f>'[3]EVOLUÇÃO DA PRODUÇÃO'!F31/'[1]ÁREA USADA P PRODUÇÃO'!F31</f>
        <v>#REF!</v>
      </c>
      <c r="G31" s="200" t="e">
        <f t="shared" si="0"/>
        <v>#REF!</v>
      </c>
      <c r="H31" s="116" t="e">
        <f>'[3]EVOLUÇÃO DA PRODUÇÃO'!H31/'[1]ÁREA USADA P PRODUÇÃO'!H31</f>
        <v>#REF!</v>
      </c>
      <c r="I31" s="116" t="e">
        <f>'[3]EVOLUÇÃO DA PRODUÇÃO'!I31/'[1]ÁREA USADA P PRODUÇÃO'!I31</f>
        <v>#REF!</v>
      </c>
      <c r="J31" s="116" t="e">
        <f>'[3]EVOLUÇÃO DA PRODUÇÃO'!J31/'[1]ÁREA USADA P PRODUÇÃO'!J31</f>
        <v>#REF!</v>
      </c>
      <c r="K31" s="116" t="e">
        <f>'[3]EVOLUÇÃO DA PRODUÇÃO'!K31/'[1]ÁREA USADA P PRODUÇÃO'!K31</f>
        <v>#REF!</v>
      </c>
      <c r="L31" s="200" t="e">
        <f t="shared" si="1"/>
        <v>#REF!</v>
      </c>
      <c r="M31" s="117" t="e">
        <f>'[3]EVOLUÇÃO DA PRODUÇÃO'!M31/'[1]ÁREA USADA P PRODUÇÃO'!M31</f>
        <v>#REF!</v>
      </c>
      <c r="N31" s="117" t="e">
        <f>'[3]EVOLUÇÃO DA PRODUÇÃO'!N31/'[1]ÁREA USADA P PRODUÇÃO'!N31</f>
        <v>#REF!</v>
      </c>
      <c r="O31" s="117" t="e">
        <f>'[3]EVOLUÇÃO DA PRODUÇÃO'!O31/'[1]ÁREA USADA P PRODUÇÃO'!O31</f>
        <v>#REF!</v>
      </c>
      <c r="P31" s="117" t="e">
        <f>'[3]EVOLUÇÃO DA PRODUÇÃO'!P31/'[1]ÁREA USADA P PRODUÇÃO'!P31</f>
        <v>#REF!</v>
      </c>
      <c r="Q31" s="203" t="e">
        <f t="shared" si="2"/>
        <v>#REF!</v>
      </c>
      <c r="R31" s="208" t="e">
        <f t="shared" si="3"/>
        <v>#REF!</v>
      </c>
      <c r="T31" s="208" t="e">
        <f t="shared" si="4"/>
        <v>#REF!</v>
      </c>
      <c r="U31" s="118" t="e">
        <f t="shared" si="5"/>
        <v>#REF!</v>
      </c>
      <c r="V31" s="208" t="e">
        <f t="shared" si="6"/>
        <v>#REF!</v>
      </c>
      <c r="W31" s="118" t="e">
        <f t="shared" si="7"/>
        <v>#REF!</v>
      </c>
      <c r="X31" s="208" t="e">
        <f t="shared" si="8"/>
        <v>#REF!</v>
      </c>
      <c r="Y31" s="118" t="e">
        <f t="shared" si="9"/>
        <v>#REF!</v>
      </c>
    </row>
    <row r="32" spans="1:37" x14ac:dyDescent="0.25">
      <c r="A32" s="5">
        <v>21</v>
      </c>
      <c r="B32" s="10" t="s">
        <v>44</v>
      </c>
      <c r="C32" s="197"/>
      <c r="D32" s="197" t="e">
        <f>'[3]EVOLUÇÃO DA PRODUÇÃO'!D32/'[1]ÁREA USADA P PRODUÇÃO'!D32</f>
        <v>#REF!</v>
      </c>
      <c r="E32" s="197" t="e">
        <f>'[3]EVOLUÇÃO DA PRODUÇÃO'!E32/'[1]ÁREA USADA P PRODUÇÃO'!E32</f>
        <v>#REF!</v>
      </c>
      <c r="F32" s="197" t="e">
        <f>'[3]EVOLUÇÃO DA PRODUÇÃO'!F32/'[1]ÁREA USADA P PRODUÇÃO'!F32</f>
        <v>#REF!</v>
      </c>
      <c r="G32" s="200" t="e">
        <f t="shared" si="0"/>
        <v>#REF!</v>
      </c>
      <c r="H32" s="116" t="e">
        <f>'[3]EVOLUÇÃO DA PRODUÇÃO'!H32/'[1]ÁREA USADA P PRODUÇÃO'!H32</f>
        <v>#REF!</v>
      </c>
      <c r="I32" s="116" t="e">
        <f>'[3]EVOLUÇÃO DA PRODUÇÃO'!I32/'[1]ÁREA USADA P PRODUÇÃO'!I32</f>
        <v>#REF!</v>
      </c>
      <c r="J32" s="116" t="e">
        <f>'[3]EVOLUÇÃO DA PRODUÇÃO'!J32/'[1]ÁREA USADA P PRODUÇÃO'!J32</f>
        <v>#REF!</v>
      </c>
      <c r="K32" s="116" t="e">
        <f>'[3]EVOLUÇÃO DA PRODUÇÃO'!K32/'[1]ÁREA USADA P PRODUÇÃO'!K32</f>
        <v>#REF!</v>
      </c>
      <c r="L32" s="200" t="e">
        <f t="shared" si="1"/>
        <v>#REF!</v>
      </c>
      <c r="M32" s="117" t="e">
        <f>'[3]EVOLUÇÃO DA PRODUÇÃO'!M32/'[1]ÁREA USADA P PRODUÇÃO'!M32</f>
        <v>#REF!</v>
      </c>
      <c r="N32" s="117" t="e">
        <f>'[3]EVOLUÇÃO DA PRODUÇÃO'!N32/'[1]ÁREA USADA P PRODUÇÃO'!N32</f>
        <v>#REF!</v>
      </c>
      <c r="O32" s="117" t="e">
        <f>'[3]EVOLUÇÃO DA PRODUÇÃO'!O32/'[1]ÁREA USADA P PRODUÇÃO'!O32</f>
        <v>#REF!</v>
      </c>
      <c r="P32" s="117" t="e">
        <f>'[3]EVOLUÇÃO DA PRODUÇÃO'!P32/'[1]ÁREA USADA P PRODUÇÃO'!P32</f>
        <v>#REF!</v>
      </c>
      <c r="Q32" s="203" t="e">
        <f t="shared" si="2"/>
        <v>#REF!</v>
      </c>
      <c r="R32" s="208" t="e">
        <f t="shared" si="3"/>
        <v>#REF!</v>
      </c>
      <c r="T32" s="208" t="e">
        <f t="shared" si="4"/>
        <v>#REF!</v>
      </c>
      <c r="U32" s="118" t="e">
        <f t="shared" si="5"/>
        <v>#REF!</v>
      </c>
      <c r="V32" s="208" t="e">
        <f t="shared" si="6"/>
        <v>#REF!</v>
      </c>
      <c r="W32" s="118" t="e">
        <f t="shared" si="7"/>
        <v>#REF!</v>
      </c>
      <c r="X32" s="208" t="e">
        <f t="shared" si="8"/>
        <v>#REF!</v>
      </c>
      <c r="Y32" s="118" t="e">
        <f t="shared" si="9"/>
        <v>#REF!</v>
      </c>
    </row>
    <row r="33" spans="1:37" x14ac:dyDescent="0.25">
      <c r="A33" s="33">
        <v>22</v>
      </c>
      <c r="B33" s="10" t="s">
        <v>45</v>
      </c>
      <c r="C33" s="197"/>
      <c r="D33" s="197" t="e">
        <f>'[3]EVOLUÇÃO DA PRODUÇÃO'!D33/'[1]ÁREA USADA P PRODUÇÃO'!D33</f>
        <v>#REF!</v>
      </c>
      <c r="E33" s="197" t="e">
        <f>'[3]EVOLUÇÃO DA PRODUÇÃO'!E33/'[1]ÁREA USADA P PRODUÇÃO'!E33</f>
        <v>#REF!</v>
      </c>
      <c r="F33" s="197" t="e">
        <f>'[3]EVOLUÇÃO DA PRODUÇÃO'!F33/'[1]ÁREA USADA P PRODUÇÃO'!F33</f>
        <v>#REF!</v>
      </c>
      <c r="G33" s="200" t="e">
        <f t="shared" si="0"/>
        <v>#REF!</v>
      </c>
      <c r="H33" s="116" t="e">
        <f>'[3]EVOLUÇÃO DA PRODUÇÃO'!H33/'[1]ÁREA USADA P PRODUÇÃO'!H33</f>
        <v>#REF!</v>
      </c>
      <c r="I33" s="116" t="e">
        <f>'[3]EVOLUÇÃO DA PRODUÇÃO'!I33/'[1]ÁREA USADA P PRODUÇÃO'!I33</f>
        <v>#REF!</v>
      </c>
      <c r="J33" s="116" t="e">
        <f>'[3]EVOLUÇÃO DA PRODUÇÃO'!J33/'[1]ÁREA USADA P PRODUÇÃO'!J33</f>
        <v>#REF!</v>
      </c>
      <c r="K33" s="116" t="e">
        <f>'[3]EVOLUÇÃO DA PRODUÇÃO'!K33/'[1]ÁREA USADA P PRODUÇÃO'!K33</f>
        <v>#REF!</v>
      </c>
      <c r="L33" s="200" t="e">
        <f t="shared" si="1"/>
        <v>#REF!</v>
      </c>
      <c r="M33" s="117" t="e">
        <f>'[3]EVOLUÇÃO DA PRODUÇÃO'!M33/'[1]ÁREA USADA P PRODUÇÃO'!M33</f>
        <v>#REF!</v>
      </c>
      <c r="N33" s="117" t="e">
        <f>'[3]EVOLUÇÃO DA PRODUÇÃO'!N33/'[1]ÁREA USADA P PRODUÇÃO'!N33</f>
        <v>#REF!</v>
      </c>
      <c r="O33" s="117" t="e">
        <f>'[3]EVOLUÇÃO DA PRODUÇÃO'!O33/'[1]ÁREA USADA P PRODUÇÃO'!O33</f>
        <v>#REF!</v>
      </c>
      <c r="P33" s="117" t="e">
        <f>'[3]EVOLUÇÃO DA PRODUÇÃO'!P33/'[1]ÁREA USADA P PRODUÇÃO'!P33</f>
        <v>#REF!</v>
      </c>
      <c r="Q33" s="203" t="e">
        <f t="shared" si="2"/>
        <v>#REF!</v>
      </c>
      <c r="R33" s="208" t="e">
        <f t="shared" si="3"/>
        <v>#REF!</v>
      </c>
      <c r="T33" s="208" t="e">
        <f t="shared" si="4"/>
        <v>#REF!</v>
      </c>
      <c r="U33" s="118" t="e">
        <f t="shared" si="5"/>
        <v>#REF!</v>
      </c>
      <c r="V33" s="208" t="e">
        <f t="shared" si="6"/>
        <v>#REF!</v>
      </c>
      <c r="W33" s="118" t="e">
        <f t="shared" si="7"/>
        <v>#REF!</v>
      </c>
      <c r="X33" s="208" t="e">
        <f t="shared" si="8"/>
        <v>#REF!</v>
      </c>
      <c r="Y33" s="118" t="e">
        <f t="shared" si="9"/>
        <v>#REF!</v>
      </c>
    </row>
    <row r="34" spans="1:37" x14ac:dyDescent="0.25">
      <c r="A34" s="5">
        <v>23</v>
      </c>
      <c r="B34" s="10" t="s">
        <v>46</v>
      </c>
      <c r="C34" s="197"/>
      <c r="D34" s="197" t="e">
        <f>'[3]EVOLUÇÃO DA PRODUÇÃO'!D34/'[1]ÁREA USADA P PRODUÇÃO'!D34</f>
        <v>#REF!</v>
      </c>
      <c r="E34" s="197" t="e">
        <f>'[3]EVOLUÇÃO DA PRODUÇÃO'!E34/'[1]ÁREA USADA P PRODUÇÃO'!E34</f>
        <v>#REF!</v>
      </c>
      <c r="F34" s="197" t="e">
        <f>'[3]EVOLUÇÃO DA PRODUÇÃO'!F34/'[1]ÁREA USADA P PRODUÇÃO'!F34</f>
        <v>#REF!</v>
      </c>
      <c r="G34" s="200" t="e">
        <f t="shared" si="0"/>
        <v>#REF!</v>
      </c>
      <c r="H34" s="116" t="e">
        <f>'[3]EVOLUÇÃO DA PRODUÇÃO'!H34/'[1]ÁREA USADA P PRODUÇÃO'!H34</f>
        <v>#REF!</v>
      </c>
      <c r="I34" s="116" t="e">
        <f>'[3]EVOLUÇÃO DA PRODUÇÃO'!I34/'[1]ÁREA USADA P PRODUÇÃO'!I34</f>
        <v>#REF!</v>
      </c>
      <c r="J34" s="116" t="e">
        <f>'[3]EVOLUÇÃO DA PRODUÇÃO'!J34/'[1]ÁREA USADA P PRODUÇÃO'!J34</f>
        <v>#REF!</v>
      </c>
      <c r="K34" s="116" t="e">
        <f>'[3]EVOLUÇÃO DA PRODUÇÃO'!K34/'[1]ÁREA USADA P PRODUÇÃO'!K34</f>
        <v>#REF!</v>
      </c>
      <c r="L34" s="200" t="e">
        <f t="shared" si="1"/>
        <v>#REF!</v>
      </c>
      <c r="M34" s="117" t="e">
        <f>'[3]EVOLUÇÃO DA PRODUÇÃO'!M34/'[1]ÁREA USADA P PRODUÇÃO'!M34</f>
        <v>#REF!</v>
      </c>
      <c r="N34" s="117" t="e">
        <f>'[3]EVOLUÇÃO DA PRODUÇÃO'!N34/'[1]ÁREA USADA P PRODUÇÃO'!N34</f>
        <v>#REF!</v>
      </c>
      <c r="O34" s="117" t="e">
        <f>'[3]EVOLUÇÃO DA PRODUÇÃO'!O34/'[1]ÁREA USADA P PRODUÇÃO'!O34</f>
        <v>#REF!</v>
      </c>
      <c r="P34" s="117" t="e">
        <f>'[3]EVOLUÇÃO DA PRODUÇÃO'!P34/'[1]ÁREA USADA P PRODUÇÃO'!P34</f>
        <v>#REF!</v>
      </c>
      <c r="Q34" s="203" t="e">
        <f t="shared" si="2"/>
        <v>#REF!</v>
      </c>
      <c r="R34" s="208" t="e">
        <f t="shared" si="3"/>
        <v>#REF!</v>
      </c>
      <c r="T34" s="208" t="e">
        <f t="shared" si="4"/>
        <v>#REF!</v>
      </c>
      <c r="U34" s="118" t="e">
        <f t="shared" si="5"/>
        <v>#REF!</v>
      </c>
      <c r="V34" s="208" t="e">
        <f t="shared" si="6"/>
        <v>#REF!</v>
      </c>
      <c r="W34" s="118" t="e">
        <f t="shared" si="7"/>
        <v>#REF!</v>
      </c>
      <c r="X34" s="208" t="e">
        <f t="shared" si="8"/>
        <v>#REF!</v>
      </c>
      <c r="Y34" s="118" t="e">
        <f t="shared" si="9"/>
        <v>#REF!</v>
      </c>
    </row>
    <row r="35" spans="1:37" x14ac:dyDescent="0.25">
      <c r="A35" s="5">
        <v>24</v>
      </c>
      <c r="B35" s="10" t="s">
        <v>47</v>
      </c>
      <c r="C35" s="197"/>
      <c r="D35" s="197" t="e">
        <f>'[3]EVOLUÇÃO DA PRODUÇÃO'!D35/'[1]ÁREA USADA P PRODUÇÃO'!D35</f>
        <v>#REF!</v>
      </c>
      <c r="E35" s="197" t="e">
        <f>'[3]EVOLUÇÃO DA PRODUÇÃO'!E35/'[1]ÁREA USADA P PRODUÇÃO'!E35</f>
        <v>#REF!</v>
      </c>
      <c r="F35" s="197" t="e">
        <f>'[3]EVOLUÇÃO DA PRODUÇÃO'!F35/'[1]ÁREA USADA P PRODUÇÃO'!F35</f>
        <v>#REF!</v>
      </c>
      <c r="G35" s="200" t="e">
        <f t="shared" si="0"/>
        <v>#REF!</v>
      </c>
      <c r="H35" s="116" t="e">
        <f>'[3]EVOLUÇÃO DA PRODUÇÃO'!H35/'[1]ÁREA USADA P PRODUÇÃO'!H35</f>
        <v>#REF!</v>
      </c>
      <c r="I35" s="116" t="e">
        <f>'[3]EVOLUÇÃO DA PRODUÇÃO'!I35/'[1]ÁREA USADA P PRODUÇÃO'!I35</f>
        <v>#REF!</v>
      </c>
      <c r="J35" s="116" t="e">
        <f>'[3]EVOLUÇÃO DA PRODUÇÃO'!J35/'[1]ÁREA USADA P PRODUÇÃO'!J35</f>
        <v>#REF!</v>
      </c>
      <c r="K35" s="116" t="e">
        <f>'[3]EVOLUÇÃO DA PRODUÇÃO'!K35/'[1]ÁREA USADA P PRODUÇÃO'!K35</f>
        <v>#REF!</v>
      </c>
      <c r="L35" s="200" t="e">
        <f t="shared" si="1"/>
        <v>#REF!</v>
      </c>
      <c r="M35" s="117" t="e">
        <f>'[3]EVOLUÇÃO DA PRODUÇÃO'!M35/'[1]ÁREA USADA P PRODUÇÃO'!M35</f>
        <v>#REF!</v>
      </c>
      <c r="N35" s="117" t="e">
        <f>'[3]EVOLUÇÃO DA PRODUÇÃO'!N35/'[1]ÁREA USADA P PRODUÇÃO'!N35</f>
        <v>#REF!</v>
      </c>
      <c r="O35" s="117" t="e">
        <f>'[3]EVOLUÇÃO DA PRODUÇÃO'!O35/'[1]ÁREA USADA P PRODUÇÃO'!O35</f>
        <v>#REF!</v>
      </c>
      <c r="P35" s="117" t="e">
        <f>'[3]EVOLUÇÃO DA PRODUÇÃO'!P35/'[1]ÁREA USADA P PRODUÇÃO'!P35</f>
        <v>#REF!</v>
      </c>
      <c r="Q35" s="203" t="e">
        <f t="shared" si="2"/>
        <v>#REF!</v>
      </c>
      <c r="R35" s="208" t="e">
        <f t="shared" si="3"/>
        <v>#REF!</v>
      </c>
      <c r="T35" s="208" t="e">
        <f t="shared" si="4"/>
        <v>#REF!</v>
      </c>
      <c r="U35" s="118" t="e">
        <f t="shared" si="5"/>
        <v>#REF!</v>
      </c>
      <c r="V35" s="208" t="e">
        <f t="shared" si="6"/>
        <v>#REF!</v>
      </c>
      <c r="W35" s="118" t="e">
        <f t="shared" si="7"/>
        <v>#REF!</v>
      </c>
      <c r="X35" s="208" t="e">
        <f t="shared" si="8"/>
        <v>#REF!</v>
      </c>
      <c r="Y35" s="118" t="e">
        <f t="shared" si="9"/>
        <v>#REF!</v>
      </c>
    </row>
    <row r="36" spans="1:37" x14ac:dyDescent="0.25">
      <c r="A36" s="633"/>
      <c r="B36" s="634"/>
      <c r="C36" s="197"/>
      <c r="D36" s="197" t="e">
        <f>'[3]EVOLUÇÃO DA PRODUÇÃO'!D36/'[1]ÁREA USADA P PRODUÇÃO'!D36</f>
        <v>#REF!</v>
      </c>
      <c r="E36" s="197" t="e">
        <f>'[3]EVOLUÇÃO DA PRODUÇÃO'!E36/'[1]ÁREA USADA P PRODUÇÃO'!E36</f>
        <v>#REF!</v>
      </c>
      <c r="F36" s="197" t="e">
        <f>'[3]EVOLUÇÃO DA PRODUÇÃO'!F36/'[1]ÁREA USADA P PRODUÇÃO'!F36</f>
        <v>#REF!</v>
      </c>
      <c r="G36" s="200" t="e">
        <f t="shared" si="0"/>
        <v>#REF!</v>
      </c>
      <c r="H36" s="116" t="e">
        <f>'[3]EVOLUÇÃO DA PRODUÇÃO'!H36/'[1]ÁREA USADA P PRODUÇÃO'!H36</f>
        <v>#REF!</v>
      </c>
      <c r="I36" s="116" t="e">
        <f>'[3]EVOLUÇÃO DA PRODUÇÃO'!I36/'[1]ÁREA USADA P PRODUÇÃO'!I36</f>
        <v>#REF!</v>
      </c>
      <c r="J36" s="116" t="e">
        <f>'[3]EVOLUÇÃO DA PRODUÇÃO'!J36/'[1]ÁREA USADA P PRODUÇÃO'!J36</f>
        <v>#REF!</v>
      </c>
      <c r="K36" s="116" t="e">
        <f>'[3]EVOLUÇÃO DA PRODUÇÃO'!K36/'[1]ÁREA USADA P PRODUÇÃO'!K36</f>
        <v>#REF!</v>
      </c>
      <c r="L36" s="200" t="e">
        <f t="shared" si="1"/>
        <v>#REF!</v>
      </c>
      <c r="M36" s="117" t="e">
        <f>'[3]EVOLUÇÃO DA PRODUÇÃO'!M36/'[1]ÁREA USADA P PRODUÇÃO'!M36</f>
        <v>#REF!</v>
      </c>
      <c r="N36" s="117" t="e">
        <f>'[3]EVOLUÇÃO DA PRODUÇÃO'!N36/'[1]ÁREA USADA P PRODUÇÃO'!N36</f>
        <v>#REF!</v>
      </c>
      <c r="O36" s="117" t="e">
        <f>'[3]EVOLUÇÃO DA PRODUÇÃO'!O36/'[1]ÁREA USADA P PRODUÇÃO'!O36</f>
        <v>#REF!</v>
      </c>
      <c r="P36" s="117" t="e">
        <f>'[3]EVOLUÇÃO DA PRODUÇÃO'!P36/'[1]ÁREA USADA P PRODUÇÃO'!P36</f>
        <v>#REF!</v>
      </c>
      <c r="Q36" s="203" t="e">
        <f t="shared" si="2"/>
        <v>#REF!</v>
      </c>
      <c r="R36" s="208" t="e">
        <f t="shared" si="3"/>
        <v>#REF!</v>
      </c>
      <c r="T36" s="208" t="e">
        <f t="shared" si="4"/>
        <v>#REF!</v>
      </c>
      <c r="U36" s="118" t="e">
        <f t="shared" si="5"/>
        <v>#REF!</v>
      </c>
      <c r="V36" s="208" t="e">
        <f t="shared" si="6"/>
        <v>#REF!</v>
      </c>
      <c r="W36" s="118" t="e">
        <f t="shared" si="7"/>
        <v>#REF!</v>
      </c>
      <c r="X36" s="208" t="e">
        <f t="shared" si="8"/>
        <v>#REF!</v>
      </c>
      <c r="Y36" s="118" t="e">
        <f t="shared" si="9"/>
        <v>#REF!</v>
      </c>
    </row>
    <row r="37" spans="1:37" x14ac:dyDescent="0.25">
      <c r="A37" s="33">
        <v>25</v>
      </c>
      <c r="B37" s="10" t="s">
        <v>48</v>
      </c>
      <c r="C37" s="197"/>
      <c r="D37" s="197" t="e">
        <f>'[3]EVOLUÇÃO DA PRODUÇÃO'!D37/'[1]ÁREA USADA P PRODUÇÃO'!D37</f>
        <v>#REF!</v>
      </c>
      <c r="E37" s="197" t="e">
        <f>'[3]EVOLUÇÃO DA PRODUÇÃO'!E37/'[1]ÁREA USADA P PRODUÇÃO'!E37</f>
        <v>#REF!</v>
      </c>
      <c r="F37" s="197" t="e">
        <f>'[3]EVOLUÇÃO DA PRODUÇÃO'!F37/'[1]ÁREA USADA P PRODUÇÃO'!F37</f>
        <v>#REF!</v>
      </c>
      <c r="G37" s="200" t="e">
        <f t="shared" si="0"/>
        <v>#REF!</v>
      </c>
      <c r="H37" s="116" t="e">
        <f>'[3]EVOLUÇÃO DA PRODUÇÃO'!H37/'[1]ÁREA USADA P PRODUÇÃO'!H37</f>
        <v>#REF!</v>
      </c>
      <c r="I37" s="116" t="e">
        <f>'[3]EVOLUÇÃO DA PRODUÇÃO'!I37/'[1]ÁREA USADA P PRODUÇÃO'!I37</f>
        <v>#REF!</v>
      </c>
      <c r="J37" s="116" t="e">
        <f>'[3]EVOLUÇÃO DA PRODUÇÃO'!J37/'[1]ÁREA USADA P PRODUÇÃO'!J37</f>
        <v>#REF!</v>
      </c>
      <c r="K37" s="116" t="e">
        <f>'[3]EVOLUÇÃO DA PRODUÇÃO'!K37/'[1]ÁREA USADA P PRODUÇÃO'!K37</f>
        <v>#REF!</v>
      </c>
      <c r="L37" s="200" t="e">
        <f t="shared" si="1"/>
        <v>#REF!</v>
      </c>
      <c r="M37" s="117" t="e">
        <f>'[3]EVOLUÇÃO DA PRODUÇÃO'!M37/'[1]ÁREA USADA P PRODUÇÃO'!M37</f>
        <v>#REF!</v>
      </c>
      <c r="N37" s="117" t="e">
        <f>'[3]EVOLUÇÃO DA PRODUÇÃO'!N37/'[1]ÁREA USADA P PRODUÇÃO'!N37</f>
        <v>#REF!</v>
      </c>
      <c r="O37" s="117" t="e">
        <f>'[3]EVOLUÇÃO DA PRODUÇÃO'!O37/'[1]ÁREA USADA P PRODUÇÃO'!O37</f>
        <v>#REF!</v>
      </c>
      <c r="P37" s="117" t="e">
        <f>'[3]EVOLUÇÃO DA PRODUÇÃO'!P37/'[1]ÁREA USADA P PRODUÇÃO'!P37</f>
        <v>#REF!</v>
      </c>
      <c r="Q37" s="203" t="e">
        <f t="shared" si="2"/>
        <v>#REF!</v>
      </c>
      <c r="R37" s="208" t="e">
        <f t="shared" si="3"/>
        <v>#REF!</v>
      </c>
      <c r="T37" s="208" t="e">
        <f t="shared" si="4"/>
        <v>#REF!</v>
      </c>
      <c r="U37" s="118" t="e">
        <f t="shared" si="5"/>
        <v>#REF!</v>
      </c>
      <c r="V37" s="208" t="e">
        <f t="shared" si="6"/>
        <v>#REF!</v>
      </c>
      <c r="W37" s="118" t="e">
        <f t="shared" si="7"/>
        <v>#REF!</v>
      </c>
      <c r="X37" s="208" t="e">
        <f t="shared" si="8"/>
        <v>#REF!</v>
      </c>
      <c r="Y37" s="118" t="e">
        <f t="shared" si="9"/>
        <v>#REF!</v>
      </c>
    </row>
    <row r="38" spans="1:37" x14ac:dyDescent="0.25">
      <c r="A38" s="5">
        <v>26</v>
      </c>
      <c r="B38" s="10" t="s">
        <v>49</v>
      </c>
      <c r="C38" s="197"/>
      <c r="D38" s="197" t="e">
        <f>'[3]EVOLUÇÃO DA PRODUÇÃO'!D38/'[1]ÁREA USADA P PRODUÇÃO'!D38</f>
        <v>#REF!</v>
      </c>
      <c r="E38" s="197" t="e">
        <f>'[3]EVOLUÇÃO DA PRODUÇÃO'!E38/'[1]ÁREA USADA P PRODUÇÃO'!E38</f>
        <v>#REF!</v>
      </c>
      <c r="F38" s="197" t="e">
        <f>'[3]EVOLUÇÃO DA PRODUÇÃO'!F38/'[1]ÁREA USADA P PRODUÇÃO'!F38</f>
        <v>#REF!</v>
      </c>
      <c r="G38" s="200" t="e">
        <f t="shared" si="0"/>
        <v>#REF!</v>
      </c>
      <c r="H38" s="116" t="e">
        <f>'[3]EVOLUÇÃO DA PRODUÇÃO'!H38/'[1]ÁREA USADA P PRODUÇÃO'!H38</f>
        <v>#REF!</v>
      </c>
      <c r="I38" s="116" t="e">
        <f>'[3]EVOLUÇÃO DA PRODUÇÃO'!I38/'[1]ÁREA USADA P PRODUÇÃO'!I38</f>
        <v>#REF!</v>
      </c>
      <c r="J38" s="116" t="e">
        <f>'[3]EVOLUÇÃO DA PRODUÇÃO'!J38/'[1]ÁREA USADA P PRODUÇÃO'!J38</f>
        <v>#REF!</v>
      </c>
      <c r="K38" s="116" t="e">
        <f>'[3]EVOLUÇÃO DA PRODUÇÃO'!K38/'[1]ÁREA USADA P PRODUÇÃO'!K38</f>
        <v>#REF!</v>
      </c>
      <c r="L38" s="200" t="e">
        <f t="shared" si="1"/>
        <v>#REF!</v>
      </c>
      <c r="M38" s="117" t="e">
        <f>'[3]EVOLUÇÃO DA PRODUÇÃO'!M38/'[1]ÁREA USADA P PRODUÇÃO'!M38</f>
        <v>#REF!</v>
      </c>
      <c r="N38" s="117" t="e">
        <f>'[3]EVOLUÇÃO DA PRODUÇÃO'!N38/'[1]ÁREA USADA P PRODUÇÃO'!N38</f>
        <v>#REF!</v>
      </c>
      <c r="O38" s="117" t="e">
        <f>'[3]EVOLUÇÃO DA PRODUÇÃO'!O38/'[1]ÁREA USADA P PRODUÇÃO'!O38</f>
        <v>#REF!</v>
      </c>
      <c r="P38" s="117" t="e">
        <f>'[3]EVOLUÇÃO DA PRODUÇÃO'!P38/'[1]ÁREA USADA P PRODUÇÃO'!P38</f>
        <v>#REF!</v>
      </c>
      <c r="Q38" s="203" t="e">
        <f t="shared" si="2"/>
        <v>#REF!</v>
      </c>
      <c r="R38" s="208" t="e">
        <f t="shared" si="3"/>
        <v>#REF!</v>
      </c>
      <c r="T38" s="208" t="e">
        <f t="shared" si="4"/>
        <v>#REF!</v>
      </c>
      <c r="U38" s="118" t="e">
        <f t="shared" si="5"/>
        <v>#REF!</v>
      </c>
      <c r="V38" s="208" t="e">
        <f t="shared" si="6"/>
        <v>#REF!</v>
      </c>
      <c r="W38" s="118" t="e">
        <f t="shared" si="7"/>
        <v>#REF!</v>
      </c>
      <c r="X38" s="208" t="e">
        <f t="shared" si="8"/>
        <v>#REF!</v>
      </c>
      <c r="Y38" s="118" t="e">
        <f t="shared" si="9"/>
        <v>#REF!</v>
      </c>
    </row>
    <row r="39" spans="1:37" x14ac:dyDescent="0.25">
      <c r="A39" s="5">
        <v>27</v>
      </c>
      <c r="B39" s="10" t="s">
        <v>50</v>
      </c>
      <c r="C39" s="197"/>
      <c r="D39" s="197" t="e">
        <f>'[3]EVOLUÇÃO DA PRODUÇÃO'!D39/'[1]ÁREA USADA P PRODUÇÃO'!D39</f>
        <v>#REF!</v>
      </c>
      <c r="E39" s="197" t="e">
        <f>'[3]EVOLUÇÃO DA PRODUÇÃO'!E39/'[1]ÁREA USADA P PRODUÇÃO'!E39</f>
        <v>#REF!</v>
      </c>
      <c r="F39" s="197" t="e">
        <f>'[3]EVOLUÇÃO DA PRODUÇÃO'!F39/'[1]ÁREA USADA P PRODUÇÃO'!F39</f>
        <v>#REF!</v>
      </c>
      <c r="G39" s="200" t="e">
        <f t="shared" si="0"/>
        <v>#REF!</v>
      </c>
      <c r="H39" s="116" t="e">
        <f>'[3]EVOLUÇÃO DA PRODUÇÃO'!H39/'[1]ÁREA USADA P PRODUÇÃO'!H39</f>
        <v>#REF!</v>
      </c>
      <c r="I39" s="116" t="e">
        <f>'[3]EVOLUÇÃO DA PRODUÇÃO'!I39/'[1]ÁREA USADA P PRODUÇÃO'!I39</f>
        <v>#REF!</v>
      </c>
      <c r="J39" s="116" t="e">
        <f>'[3]EVOLUÇÃO DA PRODUÇÃO'!J39/'[1]ÁREA USADA P PRODUÇÃO'!J39</f>
        <v>#REF!</v>
      </c>
      <c r="K39" s="116" t="e">
        <f>'[3]EVOLUÇÃO DA PRODUÇÃO'!K39/'[1]ÁREA USADA P PRODUÇÃO'!K39</f>
        <v>#REF!</v>
      </c>
      <c r="L39" s="200" t="e">
        <f t="shared" si="1"/>
        <v>#REF!</v>
      </c>
      <c r="M39" s="117" t="e">
        <f>'[3]EVOLUÇÃO DA PRODUÇÃO'!M39/'[1]ÁREA USADA P PRODUÇÃO'!M39</f>
        <v>#REF!</v>
      </c>
      <c r="N39" s="117" t="e">
        <f>'[3]EVOLUÇÃO DA PRODUÇÃO'!N39/'[1]ÁREA USADA P PRODUÇÃO'!N39</f>
        <v>#REF!</v>
      </c>
      <c r="O39" s="117" t="e">
        <f>'[3]EVOLUÇÃO DA PRODUÇÃO'!O39/'[1]ÁREA USADA P PRODUÇÃO'!O39</f>
        <v>#REF!</v>
      </c>
      <c r="P39" s="117" t="e">
        <f>'[3]EVOLUÇÃO DA PRODUÇÃO'!P39/'[1]ÁREA USADA P PRODUÇÃO'!P39</f>
        <v>#REF!</v>
      </c>
      <c r="Q39" s="203" t="e">
        <f t="shared" si="2"/>
        <v>#REF!</v>
      </c>
      <c r="R39" s="208" t="e">
        <f t="shared" si="3"/>
        <v>#REF!</v>
      </c>
      <c r="T39" s="208" t="e">
        <f t="shared" si="4"/>
        <v>#REF!</v>
      </c>
      <c r="U39" s="118" t="e">
        <f t="shared" si="5"/>
        <v>#REF!</v>
      </c>
      <c r="V39" s="208" t="e">
        <f t="shared" si="6"/>
        <v>#REF!</v>
      </c>
      <c r="W39" s="118" t="e">
        <f t="shared" si="7"/>
        <v>#REF!</v>
      </c>
      <c r="X39" s="208" t="e">
        <f t="shared" si="8"/>
        <v>#REF!</v>
      </c>
      <c r="Y39" s="118" t="e">
        <f t="shared" si="9"/>
        <v>#REF!</v>
      </c>
    </row>
    <row r="40" spans="1:37" s="127" customFormat="1" x14ac:dyDescent="0.25">
      <c r="A40" s="637" t="s">
        <v>51</v>
      </c>
      <c r="B40" s="638"/>
      <c r="C40" s="197"/>
      <c r="D40" s="197" t="e">
        <f>'[3]EVOLUÇÃO DA PRODUÇÃO'!D40/'[1]ÁREA USADA P PRODUÇÃO'!D40</f>
        <v>#REF!</v>
      </c>
      <c r="E40" s="197" t="e">
        <f>'[3]EVOLUÇÃO DA PRODUÇÃO'!E40/'[1]ÁREA USADA P PRODUÇÃO'!E40</f>
        <v>#REF!</v>
      </c>
      <c r="F40" s="197" t="e">
        <f>'[3]EVOLUÇÃO DA PRODUÇÃO'!F40/'[1]ÁREA USADA P PRODUÇÃO'!F40</f>
        <v>#REF!</v>
      </c>
      <c r="G40" s="200" t="e">
        <f t="shared" si="0"/>
        <v>#REF!</v>
      </c>
      <c r="H40" s="116" t="e">
        <f>'[3]EVOLUÇÃO DA PRODUÇÃO'!H40/'[1]ÁREA USADA P PRODUÇÃO'!H40</f>
        <v>#REF!</v>
      </c>
      <c r="I40" s="116" t="e">
        <f>'[3]EVOLUÇÃO DA PRODUÇÃO'!I40/'[1]ÁREA USADA P PRODUÇÃO'!I40</f>
        <v>#REF!</v>
      </c>
      <c r="J40" s="116" t="e">
        <f>'[3]EVOLUÇÃO DA PRODUÇÃO'!J40/'[1]ÁREA USADA P PRODUÇÃO'!J40</f>
        <v>#REF!</v>
      </c>
      <c r="K40" s="116" t="e">
        <f>'[3]EVOLUÇÃO DA PRODUÇÃO'!K40/'[1]ÁREA USADA P PRODUÇÃO'!K40</f>
        <v>#REF!</v>
      </c>
      <c r="L40" s="200" t="e">
        <f t="shared" si="1"/>
        <v>#REF!</v>
      </c>
      <c r="M40" s="117" t="e">
        <f>'[3]EVOLUÇÃO DA PRODUÇÃO'!M40/'[1]ÁREA USADA P PRODUÇÃO'!M40</f>
        <v>#REF!</v>
      </c>
      <c r="N40" s="117" t="e">
        <f>'[3]EVOLUÇÃO DA PRODUÇÃO'!N40/'[1]ÁREA USADA P PRODUÇÃO'!N40</f>
        <v>#REF!</v>
      </c>
      <c r="O40" s="117" t="e">
        <f>'[3]EVOLUÇÃO DA PRODUÇÃO'!O40/'[1]ÁREA USADA P PRODUÇÃO'!O40</f>
        <v>#REF!</v>
      </c>
      <c r="P40" s="117" t="e">
        <f>'[3]EVOLUÇÃO DA PRODUÇÃO'!P40/'[1]ÁREA USADA P PRODUÇÃO'!P40</f>
        <v>#REF!</v>
      </c>
      <c r="Q40" s="203" t="e">
        <f t="shared" si="2"/>
        <v>#REF!</v>
      </c>
      <c r="R40" s="208" t="e">
        <f t="shared" si="3"/>
        <v>#REF!</v>
      </c>
      <c r="S40"/>
      <c r="T40" s="208" t="e">
        <f t="shared" si="4"/>
        <v>#REF!</v>
      </c>
      <c r="U40" s="118" t="e">
        <f t="shared" si="5"/>
        <v>#REF!</v>
      </c>
      <c r="V40" s="208" t="e">
        <f t="shared" si="6"/>
        <v>#REF!</v>
      </c>
      <c r="W40" s="118" t="e">
        <f t="shared" si="7"/>
        <v>#REF!</v>
      </c>
      <c r="X40" s="208" t="e">
        <f t="shared" si="8"/>
        <v>#REF!</v>
      </c>
      <c r="Y40" s="118" t="e">
        <f t="shared" si="9"/>
        <v>#REF!</v>
      </c>
      <c r="Z40"/>
      <c r="AA40"/>
      <c r="AB40"/>
      <c r="AC40"/>
      <c r="AD40"/>
      <c r="AE40"/>
      <c r="AF40"/>
      <c r="AG40"/>
      <c r="AH40"/>
      <c r="AI40"/>
      <c r="AJ40"/>
      <c r="AK40"/>
    </row>
    <row r="41" spans="1:37" x14ac:dyDescent="0.25">
      <c r="A41" s="33">
        <v>28</v>
      </c>
      <c r="B41" s="10" t="s">
        <v>52</v>
      </c>
      <c r="C41" s="197"/>
      <c r="D41" s="197" t="e">
        <f>'[3]EVOLUÇÃO DA PRODUÇÃO'!D41/'[1]ÁREA USADA P PRODUÇÃO'!D41</f>
        <v>#REF!</v>
      </c>
      <c r="E41" s="197" t="e">
        <f>'[3]EVOLUÇÃO DA PRODUÇÃO'!E41/'[1]ÁREA USADA P PRODUÇÃO'!E41</f>
        <v>#REF!</v>
      </c>
      <c r="F41" s="197" t="e">
        <f>'[3]EVOLUÇÃO DA PRODUÇÃO'!F41/'[1]ÁREA USADA P PRODUÇÃO'!F41</f>
        <v>#REF!</v>
      </c>
      <c r="G41" s="200" t="e">
        <f t="shared" si="0"/>
        <v>#REF!</v>
      </c>
      <c r="H41" s="116" t="e">
        <f>'[3]EVOLUÇÃO DA PRODUÇÃO'!H41/'[1]ÁREA USADA P PRODUÇÃO'!H41</f>
        <v>#REF!</v>
      </c>
      <c r="I41" s="116" t="e">
        <f>'[3]EVOLUÇÃO DA PRODUÇÃO'!I41/'[1]ÁREA USADA P PRODUÇÃO'!I41</f>
        <v>#REF!</v>
      </c>
      <c r="J41" s="116" t="e">
        <f>'[3]EVOLUÇÃO DA PRODUÇÃO'!J41/'[1]ÁREA USADA P PRODUÇÃO'!J41</f>
        <v>#REF!</v>
      </c>
      <c r="K41" s="116" t="e">
        <f>'[3]EVOLUÇÃO DA PRODUÇÃO'!K41/'[1]ÁREA USADA P PRODUÇÃO'!K41</f>
        <v>#REF!</v>
      </c>
      <c r="L41" s="200" t="e">
        <f t="shared" si="1"/>
        <v>#REF!</v>
      </c>
      <c r="M41" s="117" t="e">
        <f>'[3]EVOLUÇÃO DA PRODUÇÃO'!M41/'[1]ÁREA USADA P PRODUÇÃO'!M41</f>
        <v>#REF!</v>
      </c>
      <c r="N41" s="117" t="e">
        <f>'[3]EVOLUÇÃO DA PRODUÇÃO'!N41/'[1]ÁREA USADA P PRODUÇÃO'!N41</f>
        <v>#REF!</v>
      </c>
      <c r="O41" s="117" t="e">
        <f>'[3]EVOLUÇÃO DA PRODUÇÃO'!O41/'[1]ÁREA USADA P PRODUÇÃO'!O41</f>
        <v>#REF!</v>
      </c>
      <c r="P41" s="117" t="e">
        <f>'[3]EVOLUÇÃO DA PRODUÇÃO'!P41/'[1]ÁREA USADA P PRODUÇÃO'!P41</f>
        <v>#REF!</v>
      </c>
      <c r="Q41" s="203" t="e">
        <f t="shared" si="2"/>
        <v>#REF!</v>
      </c>
      <c r="R41" s="208" t="e">
        <f t="shared" si="3"/>
        <v>#REF!</v>
      </c>
      <c r="T41" s="208" t="e">
        <f t="shared" si="4"/>
        <v>#REF!</v>
      </c>
      <c r="U41" s="118" t="e">
        <f t="shared" si="5"/>
        <v>#REF!</v>
      </c>
      <c r="V41" s="208" t="e">
        <f t="shared" si="6"/>
        <v>#REF!</v>
      </c>
      <c r="W41" s="118" t="e">
        <f t="shared" si="7"/>
        <v>#REF!</v>
      </c>
      <c r="X41" s="208" t="e">
        <f t="shared" si="8"/>
        <v>#REF!</v>
      </c>
      <c r="Y41" s="118" t="e">
        <f t="shared" si="9"/>
        <v>#REF!</v>
      </c>
    </row>
    <row r="42" spans="1:37" x14ac:dyDescent="0.25">
      <c r="A42" s="33">
        <v>28</v>
      </c>
      <c r="B42" s="10" t="s">
        <v>54</v>
      </c>
      <c r="C42" s="197"/>
      <c r="D42" s="197" t="e">
        <f>'[3]EVOLUÇÃO DA PRODUÇÃO'!D42/'[1]ÁREA USADA P PRODUÇÃO'!D42</f>
        <v>#REF!</v>
      </c>
      <c r="E42" s="197" t="e">
        <f>'[3]EVOLUÇÃO DA PRODUÇÃO'!E42/'[1]ÁREA USADA P PRODUÇÃO'!E42</f>
        <v>#REF!</v>
      </c>
      <c r="F42" s="197" t="e">
        <f>'[3]EVOLUÇÃO DA PRODUÇÃO'!F42/'[1]ÁREA USADA P PRODUÇÃO'!F42</f>
        <v>#REF!</v>
      </c>
      <c r="G42" s="200" t="e">
        <f t="shared" si="0"/>
        <v>#REF!</v>
      </c>
      <c r="H42" s="116" t="e">
        <f>'[3]EVOLUÇÃO DA PRODUÇÃO'!H42/'[1]ÁREA USADA P PRODUÇÃO'!H42</f>
        <v>#REF!</v>
      </c>
      <c r="I42" s="116" t="e">
        <f>'[3]EVOLUÇÃO DA PRODUÇÃO'!I42/'[1]ÁREA USADA P PRODUÇÃO'!I42</f>
        <v>#REF!</v>
      </c>
      <c r="J42" s="116" t="e">
        <f>'[3]EVOLUÇÃO DA PRODUÇÃO'!J42/'[1]ÁREA USADA P PRODUÇÃO'!J42</f>
        <v>#REF!</v>
      </c>
      <c r="K42" s="116" t="e">
        <f>'[3]EVOLUÇÃO DA PRODUÇÃO'!K42/'[1]ÁREA USADA P PRODUÇÃO'!K42</f>
        <v>#REF!</v>
      </c>
      <c r="L42" s="200" t="e">
        <f t="shared" si="1"/>
        <v>#REF!</v>
      </c>
      <c r="M42" s="117" t="e">
        <f>'[3]EVOLUÇÃO DA PRODUÇÃO'!M42/'[1]ÁREA USADA P PRODUÇÃO'!M42</f>
        <v>#REF!</v>
      </c>
      <c r="N42" s="117" t="e">
        <f>'[3]EVOLUÇÃO DA PRODUÇÃO'!N42/'[1]ÁREA USADA P PRODUÇÃO'!N42</f>
        <v>#REF!</v>
      </c>
      <c r="O42" s="117" t="e">
        <f>'[3]EVOLUÇÃO DA PRODUÇÃO'!O42/'[1]ÁREA USADA P PRODUÇÃO'!O42</f>
        <v>#REF!</v>
      </c>
      <c r="P42" s="117" t="e">
        <f>'[3]EVOLUÇÃO DA PRODUÇÃO'!P42/'[1]ÁREA USADA P PRODUÇÃO'!P42</f>
        <v>#REF!</v>
      </c>
      <c r="Q42" s="203" t="e">
        <f t="shared" si="2"/>
        <v>#REF!</v>
      </c>
      <c r="R42" s="208" t="e">
        <f t="shared" si="3"/>
        <v>#REF!</v>
      </c>
      <c r="T42" s="208" t="e">
        <f t="shared" si="4"/>
        <v>#REF!</v>
      </c>
      <c r="U42" s="118" t="e">
        <f t="shared" si="5"/>
        <v>#REF!</v>
      </c>
      <c r="V42" s="208" t="e">
        <f t="shared" si="6"/>
        <v>#REF!</v>
      </c>
      <c r="W42" s="118" t="e">
        <f t="shared" si="7"/>
        <v>#REF!</v>
      </c>
      <c r="X42" s="208" t="e">
        <f t="shared" si="8"/>
        <v>#REF!</v>
      </c>
      <c r="Y42" s="118" t="e">
        <f t="shared" si="9"/>
        <v>#REF!</v>
      </c>
    </row>
    <row r="43" spans="1:37" x14ac:dyDescent="0.25">
      <c r="A43" s="5">
        <v>29</v>
      </c>
      <c r="B43" s="10" t="s">
        <v>55</v>
      </c>
      <c r="C43" s="197"/>
      <c r="D43" s="197" t="e">
        <f>'[3]EVOLUÇÃO DA PRODUÇÃO'!D43/'[1]ÁREA USADA P PRODUÇÃO'!D43</f>
        <v>#REF!</v>
      </c>
      <c r="E43" s="197" t="e">
        <f>'[3]EVOLUÇÃO DA PRODUÇÃO'!E43/'[1]ÁREA USADA P PRODUÇÃO'!E43</f>
        <v>#REF!</v>
      </c>
      <c r="F43" s="197" t="e">
        <f>'[3]EVOLUÇÃO DA PRODUÇÃO'!F43/'[1]ÁREA USADA P PRODUÇÃO'!F43</f>
        <v>#REF!</v>
      </c>
      <c r="G43" s="200" t="e">
        <f t="shared" si="0"/>
        <v>#REF!</v>
      </c>
      <c r="H43" s="116" t="e">
        <f>'[3]EVOLUÇÃO DA PRODUÇÃO'!H43/'[1]ÁREA USADA P PRODUÇÃO'!H43</f>
        <v>#REF!</v>
      </c>
      <c r="I43" s="116" t="e">
        <f>'[3]EVOLUÇÃO DA PRODUÇÃO'!I43/'[1]ÁREA USADA P PRODUÇÃO'!I43</f>
        <v>#REF!</v>
      </c>
      <c r="J43" s="116" t="e">
        <f>'[3]EVOLUÇÃO DA PRODUÇÃO'!J43/'[1]ÁREA USADA P PRODUÇÃO'!J43</f>
        <v>#REF!</v>
      </c>
      <c r="K43" s="116" t="e">
        <f>'[3]EVOLUÇÃO DA PRODUÇÃO'!K43/'[1]ÁREA USADA P PRODUÇÃO'!K43</f>
        <v>#REF!</v>
      </c>
      <c r="L43" s="200" t="e">
        <f t="shared" si="1"/>
        <v>#REF!</v>
      </c>
      <c r="M43" s="117" t="e">
        <f>'[3]EVOLUÇÃO DA PRODUÇÃO'!M43/'[1]ÁREA USADA P PRODUÇÃO'!M43</f>
        <v>#REF!</v>
      </c>
      <c r="N43" s="117" t="e">
        <f>'[3]EVOLUÇÃO DA PRODUÇÃO'!N43/'[1]ÁREA USADA P PRODUÇÃO'!N43</f>
        <v>#REF!</v>
      </c>
      <c r="O43" s="117" t="e">
        <f>'[3]EVOLUÇÃO DA PRODUÇÃO'!O43/'[1]ÁREA USADA P PRODUÇÃO'!O43</f>
        <v>#REF!</v>
      </c>
      <c r="P43" s="117" t="e">
        <f>'[3]EVOLUÇÃO DA PRODUÇÃO'!P43/'[1]ÁREA USADA P PRODUÇÃO'!P43</f>
        <v>#REF!</v>
      </c>
      <c r="Q43" s="203" t="e">
        <f t="shared" si="2"/>
        <v>#REF!</v>
      </c>
      <c r="R43" s="208" t="e">
        <f t="shared" si="3"/>
        <v>#REF!</v>
      </c>
      <c r="T43" s="208" t="e">
        <f t="shared" si="4"/>
        <v>#REF!</v>
      </c>
      <c r="U43" s="118" t="e">
        <f t="shared" si="5"/>
        <v>#REF!</v>
      </c>
      <c r="V43" s="208" t="e">
        <f t="shared" si="6"/>
        <v>#REF!</v>
      </c>
      <c r="W43" s="118" t="e">
        <f t="shared" si="7"/>
        <v>#REF!</v>
      </c>
      <c r="X43" s="208" t="e">
        <f t="shared" si="8"/>
        <v>#REF!</v>
      </c>
      <c r="Y43" s="118" t="e">
        <f t="shared" si="9"/>
        <v>#REF!</v>
      </c>
    </row>
    <row r="44" spans="1:37" x14ac:dyDescent="0.25">
      <c r="A44" s="5">
        <v>30</v>
      </c>
      <c r="B44" s="10" t="s">
        <v>56</v>
      </c>
      <c r="C44" s="197"/>
      <c r="D44" s="197" t="e">
        <f>'[3]EVOLUÇÃO DA PRODUÇÃO'!D44/'[1]ÁREA USADA P PRODUÇÃO'!D44</f>
        <v>#REF!</v>
      </c>
      <c r="E44" s="197" t="e">
        <f>'[3]EVOLUÇÃO DA PRODUÇÃO'!E44/'[1]ÁREA USADA P PRODUÇÃO'!E44</f>
        <v>#REF!</v>
      </c>
      <c r="F44" s="197" t="e">
        <f>'[3]EVOLUÇÃO DA PRODUÇÃO'!F44/'[1]ÁREA USADA P PRODUÇÃO'!F44</f>
        <v>#REF!</v>
      </c>
      <c r="G44" s="200" t="e">
        <f t="shared" si="0"/>
        <v>#REF!</v>
      </c>
      <c r="H44" s="116" t="e">
        <f>'[3]EVOLUÇÃO DA PRODUÇÃO'!H44/'[1]ÁREA USADA P PRODUÇÃO'!H44</f>
        <v>#REF!</v>
      </c>
      <c r="I44" s="116" t="e">
        <f>'[3]EVOLUÇÃO DA PRODUÇÃO'!I44/'[1]ÁREA USADA P PRODUÇÃO'!I44</f>
        <v>#REF!</v>
      </c>
      <c r="J44" s="116" t="e">
        <f>'[3]EVOLUÇÃO DA PRODUÇÃO'!J44/'[1]ÁREA USADA P PRODUÇÃO'!J44</f>
        <v>#REF!</v>
      </c>
      <c r="K44" s="116" t="e">
        <f>'[3]EVOLUÇÃO DA PRODUÇÃO'!K44/'[1]ÁREA USADA P PRODUÇÃO'!K44</f>
        <v>#REF!</v>
      </c>
      <c r="L44" s="200" t="e">
        <f t="shared" si="1"/>
        <v>#REF!</v>
      </c>
      <c r="M44" s="117" t="e">
        <f>'[3]EVOLUÇÃO DA PRODUÇÃO'!M44/'[1]ÁREA USADA P PRODUÇÃO'!M44</f>
        <v>#REF!</v>
      </c>
      <c r="N44" s="117" t="e">
        <f>'[3]EVOLUÇÃO DA PRODUÇÃO'!N44/'[1]ÁREA USADA P PRODUÇÃO'!N44</f>
        <v>#REF!</v>
      </c>
      <c r="O44" s="117" t="e">
        <f>'[3]EVOLUÇÃO DA PRODUÇÃO'!O44/'[1]ÁREA USADA P PRODUÇÃO'!O44</f>
        <v>#REF!</v>
      </c>
      <c r="P44" s="117" t="e">
        <f>'[3]EVOLUÇÃO DA PRODUÇÃO'!P44/'[1]ÁREA USADA P PRODUÇÃO'!P44</f>
        <v>#REF!</v>
      </c>
      <c r="Q44" s="203" t="e">
        <f t="shared" si="2"/>
        <v>#REF!</v>
      </c>
      <c r="R44" s="208" t="e">
        <f t="shared" si="3"/>
        <v>#REF!</v>
      </c>
      <c r="T44" s="208" t="e">
        <f t="shared" si="4"/>
        <v>#REF!</v>
      </c>
      <c r="U44" s="118" t="e">
        <f t="shared" si="5"/>
        <v>#REF!</v>
      </c>
      <c r="V44" s="208" t="e">
        <f t="shared" si="6"/>
        <v>#REF!</v>
      </c>
      <c r="W44" s="118" t="e">
        <f t="shared" si="7"/>
        <v>#REF!</v>
      </c>
      <c r="X44" s="208" t="e">
        <f t="shared" si="8"/>
        <v>#REF!</v>
      </c>
      <c r="Y44" s="118" t="e">
        <f t="shared" si="9"/>
        <v>#REF!</v>
      </c>
    </row>
    <row r="45" spans="1:37" x14ac:dyDescent="0.25">
      <c r="A45" s="33">
        <v>31</v>
      </c>
      <c r="B45" s="10" t="s">
        <v>57</v>
      </c>
      <c r="C45" s="197"/>
      <c r="D45" s="197" t="e">
        <f>'[3]EVOLUÇÃO DA PRODUÇÃO'!D45/'[1]ÁREA USADA P PRODUÇÃO'!D45</f>
        <v>#REF!</v>
      </c>
      <c r="E45" s="197" t="e">
        <f>'[3]EVOLUÇÃO DA PRODUÇÃO'!E45/'[1]ÁREA USADA P PRODUÇÃO'!E45</f>
        <v>#REF!</v>
      </c>
      <c r="F45" s="197" t="e">
        <f>'[3]EVOLUÇÃO DA PRODUÇÃO'!F45/'[1]ÁREA USADA P PRODUÇÃO'!F45</f>
        <v>#REF!</v>
      </c>
      <c r="G45" s="200" t="e">
        <f t="shared" si="0"/>
        <v>#REF!</v>
      </c>
      <c r="H45" s="116" t="e">
        <f>'[3]EVOLUÇÃO DA PRODUÇÃO'!H45/'[1]ÁREA USADA P PRODUÇÃO'!H45</f>
        <v>#REF!</v>
      </c>
      <c r="I45" s="116" t="e">
        <f>'[3]EVOLUÇÃO DA PRODUÇÃO'!I45/'[1]ÁREA USADA P PRODUÇÃO'!I45</f>
        <v>#REF!</v>
      </c>
      <c r="J45" s="116" t="e">
        <f>'[3]EVOLUÇÃO DA PRODUÇÃO'!J45/'[1]ÁREA USADA P PRODUÇÃO'!J45</f>
        <v>#REF!</v>
      </c>
      <c r="K45" s="116" t="e">
        <f>'[3]EVOLUÇÃO DA PRODUÇÃO'!K45/'[1]ÁREA USADA P PRODUÇÃO'!K45</f>
        <v>#REF!</v>
      </c>
      <c r="L45" s="200" t="e">
        <f t="shared" si="1"/>
        <v>#REF!</v>
      </c>
      <c r="M45" s="117" t="e">
        <f>'[3]EVOLUÇÃO DA PRODUÇÃO'!M45/'[1]ÁREA USADA P PRODUÇÃO'!M45</f>
        <v>#REF!</v>
      </c>
      <c r="N45" s="117" t="e">
        <f>'[3]EVOLUÇÃO DA PRODUÇÃO'!N45/'[1]ÁREA USADA P PRODUÇÃO'!N45</f>
        <v>#REF!</v>
      </c>
      <c r="O45" s="117" t="e">
        <f>'[3]EVOLUÇÃO DA PRODUÇÃO'!O45/'[1]ÁREA USADA P PRODUÇÃO'!O45</f>
        <v>#REF!</v>
      </c>
      <c r="P45" s="117" t="e">
        <f>'[3]EVOLUÇÃO DA PRODUÇÃO'!P45/'[1]ÁREA USADA P PRODUÇÃO'!P45</f>
        <v>#REF!</v>
      </c>
      <c r="Q45" s="203" t="e">
        <f t="shared" si="2"/>
        <v>#REF!</v>
      </c>
      <c r="R45" s="208" t="e">
        <f t="shared" si="3"/>
        <v>#REF!</v>
      </c>
      <c r="T45" s="208" t="e">
        <f t="shared" si="4"/>
        <v>#REF!</v>
      </c>
      <c r="U45" s="118" t="e">
        <f t="shared" si="5"/>
        <v>#REF!</v>
      </c>
      <c r="V45" s="208" t="e">
        <f t="shared" si="6"/>
        <v>#REF!</v>
      </c>
      <c r="W45" s="118" t="e">
        <f t="shared" si="7"/>
        <v>#REF!</v>
      </c>
      <c r="X45" s="208" t="e">
        <f t="shared" si="8"/>
        <v>#REF!</v>
      </c>
      <c r="Y45" s="118" t="e">
        <f t="shared" si="9"/>
        <v>#REF!</v>
      </c>
    </row>
    <row r="46" spans="1:37" x14ac:dyDescent="0.25">
      <c r="A46" s="33"/>
      <c r="B46" s="10"/>
      <c r="C46" s="197"/>
      <c r="D46" s="197" t="e">
        <f>'[3]EVOLUÇÃO DA PRODUÇÃO'!D46/'[1]ÁREA USADA P PRODUÇÃO'!D46</f>
        <v>#REF!</v>
      </c>
      <c r="E46" s="197" t="e">
        <f>'[3]EVOLUÇÃO DA PRODUÇÃO'!E46/'[1]ÁREA USADA P PRODUÇÃO'!E46</f>
        <v>#REF!</v>
      </c>
      <c r="F46" s="197" t="e">
        <f>'[3]EVOLUÇÃO DA PRODUÇÃO'!F46/'[1]ÁREA USADA P PRODUÇÃO'!F46</f>
        <v>#REF!</v>
      </c>
      <c r="G46" s="200" t="e">
        <f t="shared" si="0"/>
        <v>#REF!</v>
      </c>
      <c r="H46" s="116" t="e">
        <f>'[3]EVOLUÇÃO DA PRODUÇÃO'!H46/'[1]ÁREA USADA P PRODUÇÃO'!H46</f>
        <v>#REF!</v>
      </c>
      <c r="I46" s="116" t="e">
        <f>'[3]EVOLUÇÃO DA PRODUÇÃO'!I46/'[1]ÁREA USADA P PRODUÇÃO'!I46</f>
        <v>#REF!</v>
      </c>
      <c r="J46" s="116" t="e">
        <f>'[3]EVOLUÇÃO DA PRODUÇÃO'!J46/'[1]ÁREA USADA P PRODUÇÃO'!J46</f>
        <v>#REF!</v>
      </c>
      <c r="K46" s="116" t="e">
        <f>'[3]EVOLUÇÃO DA PRODUÇÃO'!K46/'[1]ÁREA USADA P PRODUÇÃO'!K46</f>
        <v>#REF!</v>
      </c>
      <c r="L46" s="200" t="e">
        <f t="shared" si="1"/>
        <v>#REF!</v>
      </c>
      <c r="M46" s="117" t="e">
        <f>'[3]EVOLUÇÃO DA PRODUÇÃO'!M46/'[1]ÁREA USADA P PRODUÇÃO'!M46</f>
        <v>#REF!</v>
      </c>
      <c r="N46" s="117" t="e">
        <f>'[3]EVOLUÇÃO DA PRODUÇÃO'!N46/'[1]ÁREA USADA P PRODUÇÃO'!N46</f>
        <v>#REF!</v>
      </c>
      <c r="O46" s="117" t="e">
        <f>'[3]EVOLUÇÃO DA PRODUÇÃO'!O46/'[1]ÁREA USADA P PRODUÇÃO'!O46</f>
        <v>#REF!</v>
      </c>
      <c r="P46" s="117" t="e">
        <f>'[3]EVOLUÇÃO DA PRODUÇÃO'!P46/'[1]ÁREA USADA P PRODUÇÃO'!P46</f>
        <v>#REF!</v>
      </c>
      <c r="Q46" s="203" t="e">
        <f t="shared" si="2"/>
        <v>#REF!</v>
      </c>
      <c r="R46" s="208" t="e">
        <f t="shared" si="3"/>
        <v>#REF!</v>
      </c>
      <c r="T46" s="208" t="e">
        <f t="shared" si="4"/>
        <v>#REF!</v>
      </c>
      <c r="U46" s="118" t="e">
        <f t="shared" si="5"/>
        <v>#REF!</v>
      </c>
      <c r="V46" s="208" t="e">
        <f t="shared" si="6"/>
        <v>#REF!</v>
      </c>
      <c r="W46" s="118" t="e">
        <f t="shared" si="7"/>
        <v>#REF!</v>
      </c>
      <c r="X46" s="208" t="e">
        <f t="shared" si="8"/>
        <v>#REF!</v>
      </c>
      <c r="Y46" s="118" t="e">
        <f t="shared" si="9"/>
        <v>#REF!</v>
      </c>
    </row>
    <row r="47" spans="1:37" x14ac:dyDescent="0.25">
      <c r="A47" s="5">
        <v>32</v>
      </c>
      <c r="B47" s="10" t="s">
        <v>58</v>
      </c>
      <c r="C47" s="197"/>
      <c r="D47" s="197" t="e">
        <f>'[3]EVOLUÇÃO DA PRODUÇÃO'!D47/'[1]ÁREA USADA P PRODUÇÃO'!D47</f>
        <v>#REF!</v>
      </c>
      <c r="E47" s="197" t="e">
        <f>'[3]EVOLUÇÃO DA PRODUÇÃO'!E47/'[1]ÁREA USADA P PRODUÇÃO'!E47</f>
        <v>#REF!</v>
      </c>
      <c r="F47" s="197" t="e">
        <f>'[3]EVOLUÇÃO DA PRODUÇÃO'!F47/'[1]ÁREA USADA P PRODUÇÃO'!F47</f>
        <v>#REF!</v>
      </c>
      <c r="G47" s="200" t="e">
        <f t="shared" si="0"/>
        <v>#REF!</v>
      </c>
      <c r="H47" s="116" t="e">
        <f>'[3]EVOLUÇÃO DA PRODUÇÃO'!H47/'[1]ÁREA USADA P PRODUÇÃO'!H47</f>
        <v>#REF!</v>
      </c>
      <c r="I47" s="116" t="e">
        <f>'[3]EVOLUÇÃO DA PRODUÇÃO'!I47/'[1]ÁREA USADA P PRODUÇÃO'!I47</f>
        <v>#REF!</v>
      </c>
      <c r="J47" s="116" t="e">
        <f>'[3]EVOLUÇÃO DA PRODUÇÃO'!J47/'[1]ÁREA USADA P PRODUÇÃO'!J47</f>
        <v>#REF!</v>
      </c>
      <c r="K47" s="116" t="e">
        <f>'[3]EVOLUÇÃO DA PRODUÇÃO'!K47/'[1]ÁREA USADA P PRODUÇÃO'!K47</f>
        <v>#REF!</v>
      </c>
      <c r="L47" s="200" t="e">
        <f t="shared" si="1"/>
        <v>#REF!</v>
      </c>
      <c r="M47" s="117" t="e">
        <f>'[3]EVOLUÇÃO DA PRODUÇÃO'!M47/'[1]ÁREA USADA P PRODUÇÃO'!M47</f>
        <v>#REF!</v>
      </c>
      <c r="N47" s="117" t="e">
        <f>'[3]EVOLUÇÃO DA PRODUÇÃO'!N47/'[1]ÁREA USADA P PRODUÇÃO'!N47</f>
        <v>#REF!</v>
      </c>
      <c r="O47" s="117" t="e">
        <f>'[3]EVOLUÇÃO DA PRODUÇÃO'!O47/'[1]ÁREA USADA P PRODUÇÃO'!O47</f>
        <v>#REF!</v>
      </c>
      <c r="P47" s="117" t="e">
        <f>'[3]EVOLUÇÃO DA PRODUÇÃO'!P47/'[1]ÁREA USADA P PRODUÇÃO'!P47</f>
        <v>#REF!</v>
      </c>
      <c r="Q47" s="203" t="e">
        <f t="shared" si="2"/>
        <v>#REF!</v>
      </c>
      <c r="R47" s="208" t="e">
        <f t="shared" si="3"/>
        <v>#REF!</v>
      </c>
      <c r="T47" s="208" t="e">
        <f t="shared" si="4"/>
        <v>#REF!</v>
      </c>
      <c r="U47" s="118" t="e">
        <f t="shared" si="5"/>
        <v>#REF!</v>
      </c>
      <c r="V47" s="208" t="e">
        <f t="shared" si="6"/>
        <v>#REF!</v>
      </c>
      <c r="W47" s="118" t="e">
        <f t="shared" si="7"/>
        <v>#REF!</v>
      </c>
      <c r="X47" s="208" t="e">
        <f t="shared" si="8"/>
        <v>#REF!</v>
      </c>
      <c r="Y47" s="118" t="e">
        <f t="shared" si="9"/>
        <v>#REF!</v>
      </c>
    </row>
    <row r="48" spans="1:37" x14ac:dyDescent="0.25">
      <c r="A48" s="5">
        <v>33</v>
      </c>
      <c r="B48" s="10" t="s">
        <v>59</v>
      </c>
      <c r="C48" s="197"/>
      <c r="D48" s="197" t="e">
        <f>'[3]EVOLUÇÃO DA PRODUÇÃO'!D48/'[1]ÁREA USADA P PRODUÇÃO'!D48</f>
        <v>#REF!</v>
      </c>
      <c r="E48" s="197" t="e">
        <f>'[3]EVOLUÇÃO DA PRODUÇÃO'!E48/'[1]ÁREA USADA P PRODUÇÃO'!E48</f>
        <v>#REF!</v>
      </c>
      <c r="F48" s="197" t="e">
        <f>'[3]EVOLUÇÃO DA PRODUÇÃO'!F48/'[1]ÁREA USADA P PRODUÇÃO'!F48</f>
        <v>#REF!</v>
      </c>
      <c r="G48" s="200" t="e">
        <f t="shared" si="0"/>
        <v>#REF!</v>
      </c>
      <c r="H48" s="116" t="e">
        <f>'[3]EVOLUÇÃO DA PRODUÇÃO'!H48/'[1]ÁREA USADA P PRODUÇÃO'!H48</f>
        <v>#REF!</v>
      </c>
      <c r="I48" s="116" t="e">
        <f>'[3]EVOLUÇÃO DA PRODUÇÃO'!I48/'[1]ÁREA USADA P PRODUÇÃO'!I48</f>
        <v>#REF!</v>
      </c>
      <c r="J48" s="116" t="e">
        <f>'[3]EVOLUÇÃO DA PRODUÇÃO'!J48/'[1]ÁREA USADA P PRODUÇÃO'!J48</f>
        <v>#REF!</v>
      </c>
      <c r="K48" s="116" t="e">
        <f>'[3]EVOLUÇÃO DA PRODUÇÃO'!K48/'[1]ÁREA USADA P PRODUÇÃO'!K48</f>
        <v>#REF!</v>
      </c>
      <c r="L48" s="200" t="e">
        <f t="shared" si="1"/>
        <v>#REF!</v>
      </c>
      <c r="M48" s="117" t="e">
        <f>'[3]EVOLUÇÃO DA PRODUÇÃO'!M48/'[1]ÁREA USADA P PRODUÇÃO'!M48</f>
        <v>#REF!</v>
      </c>
      <c r="N48" s="117" t="e">
        <f>'[3]EVOLUÇÃO DA PRODUÇÃO'!N48/'[1]ÁREA USADA P PRODUÇÃO'!N48</f>
        <v>#REF!</v>
      </c>
      <c r="O48" s="117" t="e">
        <f>'[3]EVOLUÇÃO DA PRODUÇÃO'!O48/'[1]ÁREA USADA P PRODUÇÃO'!O48</f>
        <v>#REF!</v>
      </c>
      <c r="P48" s="117" t="e">
        <f>'[3]EVOLUÇÃO DA PRODUÇÃO'!P48/'[1]ÁREA USADA P PRODUÇÃO'!P48</f>
        <v>#REF!</v>
      </c>
      <c r="Q48" s="203" t="e">
        <f t="shared" si="2"/>
        <v>#REF!</v>
      </c>
      <c r="R48" s="208" t="e">
        <f t="shared" si="3"/>
        <v>#REF!</v>
      </c>
      <c r="T48" s="208" t="e">
        <f t="shared" si="4"/>
        <v>#REF!</v>
      </c>
      <c r="U48" s="118" t="e">
        <f t="shared" si="5"/>
        <v>#REF!</v>
      </c>
      <c r="V48" s="208" t="e">
        <f t="shared" si="6"/>
        <v>#REF!</v>
      </c>
      <c r="W48" s="118" t="e">
        <f t="shared" si="7"/>
        <v>#REF!</v>
      </c>
      <c r="X48" s="208" t="e">
        <f t="shared" si="8"/>
        <v>#REF!</v>
      </c>
      <c r="Y48" s="118" t="e">
        <f t="shared" si="9"/>
        <v>#REF!</v>
      </c>
    </row>
    <row r="49" spans="1:25" x14ac:dyDescent="0.25">
      <c r="A49" s="33">
        <v>34</v>
      </c>
      <c r="B49" s="10" t="s">
        <v>60</v>
      </c>
      <c r="C49" s="197"/>
      <c r="D49" s="197" t="e">
        <f>'[3]EVOLUÇÃO DA PRODUÇÃO'!D49/'[1]ÁREA USADA P PRODUÇÃO'!D49</f>
        <v>#REF!</v>
      </c>
      <c r="E49" s="197" t="e">
        <f>'[3]EVOLUÇÃO DA PRODUÇÃO'!E49/'[1]ÁREA USADA P PRODUÇÃO'!E49</f>
        <v>#REF!</v>
      </c>
      <c r="F49" s="197" t="e">
        <f>'[3]EVOLUÇÃO DA PRODUÇÃO'!F49/'[1]ÁREA USADA P PRODUÇÃO'!F49</f>
        <v>#REF!</v>
      </c>
      <c r="G49" s="200" t="e">
        <f t="shared" si="0"/>
        <v>#REF!</v>
      </c>
      <c r="H49" s="116" t="e">
        <f>'[3]EVOLUÇÃO DA PRODUÇÃO'!H49/'[1]ÁREA USADA P PRODUÇÃO'!H49</f>
        <v>#REF!</v>
      </c>
      <c r="I49" s="116" t="e">
        <f>'[3]EVOLUÇÃO DA PRODUÇÃO'!I49/'[1]ÁREA USADA P PRODUÇÃO'!I49</f>
        <v>#REF!</v>
      </c>
      <c r="J49" s="116" t="e">
        <f>'[3]EVOLUÇÃO DA PRODUÇÃO'!J49/'[1]ÁREA USADA P PRODUÇÃO'!J49</f>
        <v>#REF!</v>
      </c>
      <c r="K49" s="116" t="e">
        <f>'[3]EVOLUÇÃO DA PRODUÇÃO'!K49/'[1]ÁREA USADA P PRODUÇÃO'!K49</f>
        <v>#REF!</v>
      </c>
      <c r="L49" s="200" t="e">
        <f t="shared" si="1"/>
        <v>#REF!</v>
      </c>
      <c r="M49" s="117" t="e">
        <f>'[3]EVOLUÇÃO DA PRODUÇÃO'!M49/'[1]ÁREA USADA P PRODUÇÃO'!M49</f>
        <v>#REF!</v>
      </c>
      <c r="N49" s="117" t="e">
        <f>'[3]EVOLUÇÃO DA PRODUÇÃO'!N49/'[1]ÁREA USADA P PRODUÇÃO'!N49</f>
        <v>#REF!</v>
      </c>
      <c r="O49" s="117" t="e">
        <f>'[3]EVOLUÇÃO DA PRODUÇÃO'!O49/'[1]ÁREA USADA P PRODUÇÃO'!O49</f>
        <v>#REF!</v>
      </c>
      <c r="P49" s="117" t="e">
        <f>'[3]EVOLUÇÃO DA PRODUÇÃO'!P49/'[1]ÁREA USADA P PRODUÇÃO'!P49</f>
        <v>#REF!</v>
      </c>
      <c r="Q49" s="203" t="e">
        <f t="shared" si="2"/>
        <v>#REF!</v>
      </c>
      <c r="R49" s="208" t="e">
        <f t="shared" si="3"/>
        <v>#REF!</v>
      </c>
      <c r="T49" s="208" t="e">
        <f t="shared" si="4"/>
        <v>#REF!</v>
      </c>
      <c r="U49" s="118" t="e">
        <f t="shared" si="5"/>
        <v>#REF!</v>
      </c>
      <c r="V49" s="208" t="e">
        <f t="shared" si="6"/>
        <v>#REF!</v>
      </c>
      <c r="W49" s="118" t="e">
        <f t="shared" si="7"/>
        <v>#REF!</v>
      </c>
      <c r="X49" s="208" t="e">
        <f t="shared" si="8"/>
        <v>#REF!</v>
      </c>
      <c r="Y49" s="118" t="e">
        <f t="shared" si="9"/>
        <v>#REF!</v>
      </c>
    </row>
    <row r="50" spans="1:25" x14ac:dyDescent="0.25">
      <c r="A50" s="5">
        <v>35</v>
      </c>
      <c r="B50" s="10" t="s">
        <v>61</v>
      </c>
      <c r="C50" s="197"/>
      <c r="D50" s="197" t="e">
        <f>'[3]EVOLUÇÃO DA PRODUÇÃO'!D50/'[1]ÁREA USADA P PRODUÇÃO'!D50</f>
        <v>#REF!</v>
      </c>
      <c r="E50" s="197" t="e">
        <f>'[3]EVOLUÇÃO DA PRODUÇÃO'!E50/'[1]ÁREA USADA P PRODUÇÃO'!E50</f>
        <v>#REF!</v>
      </c>
      <c r="F50" s="197" t="e">
        <f>'[3]EVOLUÇÃO DA PRODUÇÃO'!F50/'[1]ÁREA USADA P PRODUÇÃO'!F50</f>
        <v>#REF!</v>
      </c>
      <c r="G50" s="200" t="e">
        <f t="shared" si="0"/>
        <v>#REF!</v>
      </c>
      <c r="H50" s="116" t="e">
        <f>'[3]EVOLUÇÃO DA PRODUÇÃO'!H50/'[1]ÁREA USADA P PRODUÇÃO'!H50</f>
        <v>#REF!</v>
      </c>
      <c r="I50" s="116" t="e">
        <f>'[3]EVOLUÇÃO DA PRODUÇÃO'!I50/'[1]ÁREA USADA P PRODUÇÃO'!I50</f>
        <v>#REF!</v>
      </c>
      <c r="J50" s="116" t="e">
        <f>'[3]EVOLUÇÃO DA PRODUÇÃO'!J50/'[1]ÁREA USADA P PRODUÇÃO'!J50</f>
        <v>#REF!</v>
      </c>
      <c r="K50" s="116" t="e">
        <f>'[3]EVOLUÇÃO DA PRODUÇÃO'!K50/'[1]ÁREA USADA P PRODUÇÃO'!K50</f>
        <v>#REF!</v>
      </c>
      <c r="L50" s="200" t="e">
        <f t="shared" si="1"/>
        <v>#REF!</v>
      </c>
      <c r="M50" s="117" t="e">
        <f>'[3]EVOLUÇÃO DA PRODUÇÃO'!M50/'[1]ÁREA USADA P PRODUÇÃO'!M50</f>
        <v>#REF!</v>
      </c>
      <c r="N50" s="117" t="e">
        <f>'[3]EVOLUÇÃO DA PRODUÇÃO'!N50/'[1]ÁREA USADA P PRODUÇÃO'!N50</f>
        <v>#REF!</v>
      </c>
      <c r="O50" s="117" t="e">
        <f>'[3]EVOLUÇÃO DA PRODUÇÃO'!O50/'[1]ÁREA USADA P PRODUÇÃO'!O50</f>
        <v>#REF!</v>
      </c>
      <c r="P50" s="117" t="e">
        <f>'[3]EVOLUÇÃO DA PRODUÇÃO'!P50/'[1]ÁREA USADA P PRODUÇÃO'!P50</f>
        <v>#REF!</v>
      </c>
      <c r="Q50" s="203" t="e">
        <f t="shared" si="2"/>
        <v>#REF!</v>
      </c>
      <c r="R50" s="208" t="e">
        <f t="shared" si="3"/>
        <v>#REF!</v>
      </c>
      <c r="T50" s="208" t="e">
        <f t="shared" si="4"/>
        <v>#REF!</v>
      </c>
      <c r="U50" s="118" t="e">
        <f t="shared" si="5"/>
        <v>#REF!</v>
      </c>
      <c r="V50" s="208" t="e">
        <f t="shared" si="6"/>
        <v>#REF!</v>
      </c>
      <c r="W50" s="118" t="e">
        <f t="shared" si="7"/>
        <v>#REF!</v>
      </c>
      <c r="X50" s="208" t="e">
        <f t="shared" si="8"/>
        <v>#REF!</v>
      </c>
      <c r="Y50" s="118" t="e">
        <f t="shared" si="9"/>
        <v>#REF!</v>
      </c>
    </row>
    <row r="51" spans="1:25" x14ac:dyDescent="0.25">
      <c r="A51" s="5">
        <v>36</v>
      </c>
      <c r="B51" s="10" t="s">
        <v>62</v>
      </c>
      <c r="C51" s="197"/>
      <c r="D51" s="197" t="e">
        <f>'[3]EVOLUÇÃO DA PRODUÇÃO'!D51/'[1]ÁREA USADA P PRODUÇÃO'!D51</f>
        <v>#REF!</v>
      </c>
      <c r="E51" s="197" t="e">
        <f>'[3]EVOLUÇÃO DA PRODUÇÃO'!E51/'[1]ÁREA USADA P PRODUÇÃO'!E51</f>
        <v>#REF!</v>
      </c>
      <c r="F51" s="197" t="e">
        <f>'[3]EVOLUÇÃO DA PRODUÇÃO'!F51/'[1]ÁREA USADA P PRODUÇÃO'!F51</f>
        <v>#REF!</v>
      </c>
      <c r="G51" s="200" t="e">
        <f t="shared" si="0"/>
        <v>#REF!</v>
      </c>
      <c r="H51" s="116" t="e">
        <f>'[3]EVOLUÇÃO DA PRODUÇÃO'!H51/'[1]ÁREA USADA P PRODUÇÃO'!H51</f>
        <v>#REF!</v>
      </c>
      <c r="I51" s="116" t="e">
        <f>'[3]EVOLUÇÃO DA PRODUÇÃO'!I51/'[1]ÁREA USADA P PRODUÇÃO'!I51</f>
        <v>#REF!</v>
      </c>
      <c r="J51" s="116" t="e">
        <f>'[3]EVOLUÇÃO DA PRODUÇÃO'!J51/'[1]ÁREA USADA P PRODUÇÃO'!J51</f>
        <v>#REF!</v>
      </c>
      <c r="K51" s="116" t="e">
        <f>'[3]EVOLUÇÃO DA PRODUÇÃO'!K51/'[1]ÁREA USADA P PRODUÇÃO'!K51</f>
        <v>#REF!</v>
      </c>
      <c r="L51" s="200" t="e">
        <f t="shared" si="1"/>
        <v>#REF!</v>
      </c>
      <c r="M51" s="117" t="e">
        <f>'[3]EVOLUÇÃO DA PRODUÇÃO'!M51/'[1]ÁREA USADA P PRODUÇÃO'!M51</f>
        <v>#REF!</v>
      </c>
      <c r="N51" s="117" t="e">
        <f>'[3]EVOLUÇÃO DA PRODUÇÃO'!N51/'[1]ÁREA USADA P PRODUÇÃO'!N51</f>
        <v>#REF!</v>
      </c>
      <c r="O51" s="117" t="e">
        <f>'[3]EVOLUÇÃO DA PRODUÇÃO'!O51/'[1]ÁREA USADA P PRODUÇÃO'!O51</f>
        <v>#REF!</v>
      </c>
      <c r="P51" s="117" t="e">
        <f>'[3]EVOLUÇÃO DA PRODUÇÃO'!P51/'[1]ÁREA USADA P PRODUÇÃO'!P51</f>
        <v>#REF!</v>
      </c>
      <c r="Q51" s="203" t="e">
        <f t="shared" si="2"/>
        <v>#REF!</v>
      </c>
      <c r="R51" s="208" t="e">
        <f t="shared" si="3"/>
        <v>#REF!</v>
      </c>
      <c r="T51" s="208" t="e">
        <f t="shared" si="4"/>
        <v>#REF!</v>
      </c>
      <c r="U51" s="118" t="e">
        <f t="shared" si="5"/>
        <v>#REF!</v>
      </c>
      <c r="V51" s="208" t="e">
        <f t="shared" si="6"/>
        <v>#REF!</v>
      </c>
      <c r="W51" s="118" t="e">
        <f t="shared" si="7"/>
        <v>#REF!</v>
      </c>
      <c r="X51" s="208" t="e">
        <f t="shared" si="8"/>
        <v>#REF!</v>
      </c>
      <c r="Y51" s="118" t="e">
        <f t="shared" si="9"/>
        <v>#REF!</v>
      </c>
    </row>
    <row r="52" spans="1:25" x14ac:dyDescent="0.25">
      <c r="A52" s="33">
        <v>37</v>
      </c>
      <c r="B52" s="10" t="s">
        <v>63</v>
      </c>
      <c r="C52" s="197"/>
      <c r="D52" s="197" t="e">
        <f>'[3]EVOLUÇÃO DA PRODUÇÃO'!D52/'[1]ÁREA USADA P PRODUÇÃO'!D52</f>
        <v>#REF!</v>
      </c>
      <c r="E52" s="197" t="e">
        <f>'[3]EVOLUÇÃO DA PRODUÇÃO'!E52/'[1]ÁREA USADA P PRODUÇÃO'!E52</f>
        <v>#REF!</v>
      </c>
      <c r="F52" s="197" t="e">
        <f>'[3]EVOLUÇÃO DA PRODUÇÃO'!F52/'[1]ÁREA USADA P PRODUÇÃO'!F52</f>
        <v>#REF!</v>
      </c>
      <c r="G52" s="200" t="e">
        <f t="shared" si="0"/>
        <v>#REF!</v>
      </c>
      <c r="H52" s="116" t="e">
        <f>'[3]EVOLUÇÃO DA PRODUÇÃO'!H52/'[1]ÁREA USADA P PRODUÇÃO'!H52</f>
        <v>#REF!</v>
      </c>
      <c r="I52" s="116" t="e">
        <f>'[3]EVOLUÇÃO DA PRODUÇÃO'!I52/'[1]ÁREA USADA P PRODUÇÃO'!I52</f>
        <v>#REF!</v>
      </c>
      <c r="J52" s="116" t="e">
        <f>'[3]EVOLUÇÃO DA PRODUÇÃO'!J52/'[1]ÁREA USADA P PRODUÇÃO'!J52</f>
        <v>#REF!</v>
      </c>
      <c r="K52" s="116" t="e">
        <f>'[3]EVOLUÇÃO DA PRODUÇÃO'!K52/'[1]ÁREA USADA P PRODUÇÃO'!K52</f>
        <v>#REF!</v>
      </c>
      <c r="L52" s="200" t="e">
        <f t="shared" si="1"/>
        <v>#REF!</v>
      </c>
      <c r="M52" s="117" t="e">
        <f>'[3]EVOLUÇÃO DA PRODUÇÃO'!M52/'[1]ÁREA USADA P PRODUÇÃO'!M52</f>
        <v>#REF!</v>
      </c>
      <c r="N52" s="117" t="e">
        <f>'[3]EVOLUÇÃO DA PRODUÇÃO'!N52/'[1]ÁREA USADA P PRODUÇÃO'!N52</f>
        <v>#REF!</v>
      </c>
      <c r="O52" s="117" t="e">
        <f>'[3]EVOLUÇÃO DA PRODUÇÃO'!O52/'[1]ÁREA USADA P PRODUÇÃO'!O52</f>
        <v>#REF!</v>
      </c>
      <c r="P52" s="117" t="e">
        <f>'[3]EVOLUÇÃO DA PRODUÇÃO'!P52/'[1]ÁREA USADA P PRODUÇÃO'!P52</f>
        <v>#REF!</v>
      </c>
      <c r="Q52" s="203" t="e">
        <f t="shared" si="2"/>
        <v>#REF!</v>
      </c>
      <c r="R52" s="208" t="e">
        <f t="shared" si="3"/>
        <v>#REF!</v>
      </c>
      <c r="T52" s="208" t="e">
        <f t="shared" si="4"/>
        <v>#REF!</v>
      </c>
      <c r="U52" s="118" t="e">
        <f t="shared" si="5"/>
        <v>#REF!</v>
      </c>
      <c r="V52" s="208" t="e">
        <f t="shared" si="6"/>
        <v>#REF!</v>
      </c>
      <c r="W52" s="118" t="e">
        <f t="shared" si="7"/>
        <v>#REF!</v>
      </c>
      <c r="X52" s="208" t="e">
        <f t="shared" si="8"/>
        <v>#REF!</v>
      </c>
      <c r="Y52" s="118" t="e">
        <f t="shared" si="9"/>
        <v>#REF!</v>
      </c>
    </row>
    <row r="53" spans="1:25" ht="15.6" thickBot="1" x14ac:dyDescent="0.3">
      <c r="A53" s="5">
        <v>38</v>
      </c>
      <c r="B53" s="11" t="s">
        <v>64</v>
      </c>
      <c r="C53" s="197"/>
      <c r="D53" s="197" t="e">
        <f>'[3]EVOLUÇÃO DA PRODUÇÃO'!D53/'[1]ÁREA USADA P PRODUÇÃO'!D53</f>
        <v>#REF!</v>
      </c>
      <c r="E53" s="197" t="e">
        <f>'[3]EVOLUÇÃO DA PRODUÇÃO'!E53/'[1]ÁREA USADA P PRODUÇÃO'!E53</f>
        <v>#REF!</v>
      </c>
      <c r="F53" s="197" t="e">
        <f>'[3]EVOLUÇÃO DA PRODUÇÃO'!F53/'[1]ÁREA USADA P PRODUÇÃO'!F53</f>
        <v>#REF!</v>
      </c>
      <c r="G53" s="200" t="e">
        <f t="shared" si="0"/>
        <v>#REF!</v>
      </c>
      <c r="H53" s="116" t="e">
        <f>'[3]EVOLUÇÃO DA PRODUÇÃO'!H53/'[1]ÁREA USADA P PRODUÇÃO'!H53</f>
        <v>#REF!</v>
      </c>
      <c r="I53" s="116" t="e">
        <f>'[3]EVOLUÇÃO DA PRODUÇÃO'!I53/'[1]ÁREA USADA P PRODUÇÃO'!I53</f>
        <v>#REF!</v>
      </c>
      <c r="J53" s="116" t="e">
        <f>'[3]EVOLUÇÃO DA PRODUÇÃO'!J53/'[1]ÁREA USADA P PRODUÇÃO'!J53</f>
        <v>#REF!</v>
      </c>
      <c r="K53" s="116" t="e">
        <f>'[3]EVOLUÇÃO DA PRODUÇÃO'!K53/'[1]ÁREA USADA P PRODUÇÃO'!K53</f>
        <v>#REF!</v>
      </c>
      <c r="L53" s="200" t="e">
        <f t="shared" si="1"/>
        <v>#REF!</v>
      </c>
      <c r="M53" s="117" t="e">
        <f>'[3]EVOLUÇÃO DA PRODUÇÃO'!M53/'[1]ÁREA USADA P PRODUÇÃO'!M53</f>
        <v>#REF!</v>
      </c>
      <c r="N53" s="117" t="e">
        <f>'[3]EVOLUÇÃO DA PRODUÇÃO'!N53/'[1]ÁREA USADA P PRODUÇÃO'!N53</f>
        <v>#REF!</v>
      </c>
      <c r="O53" s="117" t="e">
        <f>'[3]EVOLUÇÃO DA PRODUÇÃO'!O53/'[1]ÁREA USADA P PRODUÇÃO'!O53</f>
        <v>#REF!</v>
      </c>
      <c r="P53" s="117" t="e">
        <f>'[3]EVOLUÇÃO DA PRODUÇÃO'!P53/'[1]ÁREA USADA P PRODUÇÃO'!P53</f>
        <v>#REF!</v>
      </c>
      <c r="Q53" s="203" t="e">
        <f t="shared" si="2"/>
        <v>#REF!</v>
      </c>
      <c r="R53" s="208" t="e">
        <f t="shared" si="3"/>
        <v>#REF!</v>
      </c>
      <c r="T53" s="208" t="e">
        <f t="shared" si="4"/>
        <v>#REF!</v>
      </c>
      <c r="U53" s="118" t="e">
        <f t="shared" si="5"/>
        <v>#REF!</v>
      </c>
      <c r="V53" s="208" t="e">
        <f t="shared" si="6"/>
        <v>#REF!</v>
      </c>
      <c r="W53" s="118" t="e">
        <f t="shared" si="7"/>
        <v>#REF!</v>
      </c>
      <c r="X53" s="208" t="e">
        <f t="shared" si="8"/>
        <v>#REF!</v>
      </c>
      <c r="Y53" s="118" t="e">
        <f t="shared" si="9"/>
        <v>#REF!</v>
      </c>
    </row>
    <row r="54" spans="1:25" x14ac:dyDescent="0.25">
      <c r="A54" s="1"/>
      <c r="B54" s="7"/>
    </row>
    <row r="55" spans="1:25" x14ac:dyDescent="0.25">
      <c r="A55" s="1"/>
      <c r="B55" s="7"/>
      <c r="C55" s="1"/>
      <c r="D55" s="1"/>
      <c r="E55" s="1"/>
      <c r="F55" s="1"/>
      <c r="G55" s="1"/>
      <c r="H55" s="1"/>
      <c r="I55" s="1"/>
      <c r="J55" s="1"/>
      <c r="K55" s="1"/>
      <c r="L55" s="1"/>
      <c r="M55" s="1"/>
      <c r="N55" s="1"/>
      <c r="O55" s="1"/>
      <c r="P55" s="1"/>
      <c r="Q55" s="1"/>
    </row>
    <row r="56" spans="1:25" x14ac:dyDescent="0.25">
      <c r="A56" s="1"/>
      <c r="B56" s="7"/>
    </row>
    <row r="57" spans="1:25" x14ac:dyDescent="0.25">
      <c r="A57" s="1"/>
      <c r="B57" s="7"/>
      <c r="C57" s="1"/>
      <c r="D57" s="1"/>
      <c r="E57" s="1"/>
      <c r="F57" s="1"/>
      <c r="G57" s="1"/>
      <c r="H57" s="1"/>
      <c r="I57" s="1"/>
      <c r="J57" s="1"/>
      <c r="K57" s="1"/>
      <c r="L57" s="1"/>
      <c r="M57" s="1"/>
      <c r="N57" s="1"/>
      <c r="O57" s="1"/>
      <c r="P57" s="1"/>
      <c r="Q57" s="1"/>
    </row>
    <row r="58" spans="1:25" x14ac:dyDescent="0.25">
      <c r="A58" s="1"/>
      <c r="B58" s="7"/>
    </row>
    <row r="59" spans="1:25" x14ac:dyDescent="0.25">
      <c r="A59" s="1"/>
      <c r="B59" s="7"/>
      <c r="C59" s="1"/>
      <c r="D59" s="1"/>
      <c r="E59" s="1"/>
      <c r="F59" s="1"/>
      <c r="G59" s="1"/>
      <c r="H59" s="1"/>
      <c r="I59" s="1"/>
      <c r="J59" s="1"/>
      <c r="K59" s="1"/>
      <c r="L59" s="1"/>
      <c r="M59" s="1"/>
      <c r="N59" s="1"/>
      <c r="O59" s="1"/>
      <c r="P59" s="1"/>
      <c r="Q59" s="1"/>
    </row>
    <row r="60" spans="1:25" x14ac:dyDescent="0.25">
      <c r="A60" s="1"/>
      <c r="B60" s="7"/>
    </row>
    <row r="61" spans="1:25" x14ac:dyDescent="0.25">
      <c r="A61" s="1"/>
      <c r="B61" s="7"/>
    </row>
    <row r="62" spans="1:25" x14ac:dyDescent="0.25">
      <c r="A62" s="1"/>
      <c r="B62" s="7"/>
      <c r="C62" s="1"/>
      <c r="D62" s="1"/>
      <c r="E62" s="1"/>
      <c r="F62" s="1"/>
      <c r="G62" s="1"/>
      <c r="H62" s="1"/>
      <c r="I62" s="1"/>
      <c r="J62" s="1"/>
      <c r="K62" s="1"/>
      <c r="L62" s="1"/>
      <c r="M62" s="1"/>
      <c r="N62" s="1"/>
      <c r="O62" s="1"/>
      <c r="P62" s="1"/>
      <c r="Q62" s="1"/>
    </row>
    <row r="63" spans="1:25" x14ac:dyDescent="0.25">
      <c r="A63" s="1"/>
      <c r="B63" s="7"/>
      <c r="C63" s="1"/>
      <c r="D63" s="1"/>
      <c r="E63" s="1"/>
      <c r="F63" s="1"/>
      <c r="G63" s="1"/>
      <c r="H63" s="1"/>
      <c r="I63" s="1"/>
      <c r="J63" s="1"/>
      <c r="K63" s="1"/>
      <c r="L63" s="1"/>
      <c r="M63" s="1"/>
      <c r="N63" s="1"/>
      <c r="O63" s="1"/>
      <c r="P63" s="1"/>
      <c r="Q63" s="1"/>
    </row>
    <row r="64" spans="1:25" x14ac:dyDescent="0.25">
      <c r="A64" s="1"/>
      <c r="B64" s="7"/>
    </row>
    <row r="65" spans="1:17" x14ac:dyDescent="0.25">
      <c r="A65" s="1"/>
      <c r="B65" s="7"/>
      <c r="C65" s="1"/>
      <c r="D65" s="1"/>
      <c r="E65" s="1"/>
      <c r="F65" s="1"/>
      <c r="G65" s="1"/>
      <c r="H65" s="1"/>
      <c r="I65" s="1"/>
      <c r="J65" s="1"/>
      <c r="K65" s="1"/>
      <c r="L65" s="1"/>
      <c r="M65" s="1"/>
      <c r="N65" s="1"/>
      <c r="O65" s="1"/>
      <c r="P65" s="1"/>
      <c r="Q65" s="1"/>
    </row>
    <row r="66" spans="1:17" x14ac:dyDescent="0.25">
      <c r="A66" s="1"/>
      <c r="B66" s="7"/>
      <c r="C66" s="1"/>
      <c r="D66" s="1"/>
      <c r="E66" s="1"/>
      <c r="F66" s="1"/>
      <c r="G66" s="1"/>
      <c r="H66" s="1"/>
      <c r="I66" s="1"/>
      <c r="J66" s="1"/>
      <c r="K66" s="1"/>
      <c r="L66" s="1"/>
      <c r="M66" s="1"/>
      <c r="N66" s="1"/>
      <c r="O66" s="1"/>
      <c r="P66" s="1"/>
      <c r="Q66" s="1"/>
    </row>
    <row r="67" spans="1:17" x14ac:dyDescent="0.25">
      <c r="A67" s="1"/>
      <c r="B67" s="7"/>
      <c r="C67" s="1"/>
      <c r="D67" s="1"/>
      <c r="E67" s="1"/>
      <c r="F67" s="1"/>
      <c r="G67" s="1"/>
      <c r="H67" s="1"/>
      <c r="I67" s="1"/>
      <c r="J67" s="1"/>
      <c r="K67" s="1"/>
      <c r="L67" s="1"/>
      <c r="M67" s="1"/>
      <c r="N67" s="1"/>
      <c r="O67" s="1"/>
      <c r="P67" s="1"/>
      <c r="Q67" s="1"/>
    </row>
    <row r="68" spans="1:17" x14ac:dyDescent="0.25">
      <c r="A68" s="1"/>
      <c r="B68" s="7"/>
      <c r="C68" s="1"/>
      <c r="D68" s="1"/>
      <c r="E68" s="1"/>
      <c r="F68" s="1"/>
      <c r="G68" s="1"/>
      <c r="H68" s="1"/>
      <c r="I68" s="1"/>
      <c r="J68" s="1"/>
      <c r="K68" s="1"/>
      <c r="L68" s="1"/>
      <c r="M68" s="1"/>
      <c r="N68" s="1"/>
      <c r="O68" s="1"/>
      <c r="P68" s="1"/>
      <c r="Q68" s="1"/>
    </row>
    <row r="69" spans="1:17" x14ac:dyDescent="0.25">
      <c r="A69" s="1"/>
      <c r="B69" s="7"/>
      <c r="C69" s="1"/>
      <c r="D69" s="1"/>
      <c r="E69" s="1"/>
      <c r="F69" s="1"/>
      <c r="G69" s="1"/>
      <c r="H69" s="1"/>
      <c r="I69" s="1"/>
      <c r="J69" s="1"/>
      <c r="K69" s="1"/>
      <c r="L69" s="1"/>
      <c r="M69" s="1"/>
      <c r="N69" s="1"/>
      <c r="O69" s="1"/>
      <c r="P69" s="1"/>
      <c r="Q69" s="1"/>
    </row>
    <row r="70" spans="1:17" x14ac:dyDescent="0.25">
      <c r="A70" s="1"/>
      <c r="B70" s="7"/>
      <c r="C70" s="1"/>
      <c r="D70" s="1"/>
      <c r="E70" s="1"/>
      <c r="F70" s="1"/>
      <c r="G70" s="1"/>
      <c r="H70" s="1"/>
      <c r="I70" s="1"/>
      <c r="J70" s="1"/>
      <c r="K70" s="1"/>
      <c r="L70" s="1"/>
      <c r="M70" s="1"/>
      <c r="N70" s="1"/>
      <c r="O70" s="1"/>
      <c r="P70" s="1"/>
      <c r="Q70" s="1"/>
    </row>
    <row r="71" spans="1:17" x14ac:dyDescent="0.25">
      <c r="A71" s="1"/>
      <c r="B71" s="7"/>
      <c r="C71" s="1"/>
      <c r="D71" s="1"/>
      <c r="E71" s="1"/>
      <c r="F71" s="1"/>
      <c r="G71" s="1"/>
      <c r="H71" s="1"/>
      <c r="I71" s="1"/>
      <c r="J71" s="1"/>
      <c r="K71" s="1"/>
      <c r="L71" s="1"/>
      <c r="M71" s="1"/>
      <c r="N71" s="1"/>
      <c r="O71" s="1"/>
      <c r="P71" s="1"/>
      <c r="Q71" s="1"/>
    </row>
    <row r="72" spans="1:17" x14ac:dyDescent="0.25">
      <c r="A72" s="1"/>
      <c r="B72" s="7"/>
      <c r="C72" s="1"/>
      <c r="D72" s="1"/>
      <c r="E72" s="1"/>
      <c r="F72" s="1"/>
      <c r="G72" s="1"/>
      <c r="H72" s="1"/>
      <c r="I72" s="1"/>
      <c r="J72" s="1"/>
      <c r="K72" s="1"/>
      <c r="L72" s="1"/>
      <c r="M72" s="1"/>
      <c r="N72" s="1"/>
      <c r="O72" s="1"/>
      <c r="P72" s="1"/>
      <c r="Q72" s="1"/>
    </row>
    <row r="73" spans="1:17" x14ac:dyDescent="0.25">
      <c r="A73" s="1"/>
      <c r="B73" s="7"/>
      <c r="C73" s="1"/>
      <c r="D73" s="1"/>
      <c r="E73" s="1"/>
      <c r="F73" s="1"/>
      <c r="G73" s="1"/>
      <c r="H73" s="1"/>
      <c r="I73" s="1"/>
      <c r="J73" s="1"/>
      <c r="K73" s="1"/>
      <c r="L73" s="1"/>
      <c r="M73" s="1"/>
      <c r="N73" s="1"/>
      <c r="O73" s="1"/>
      <c r="P73" s="1"/>
      <c r="Q73" s="1"/>
    </row>
    <row r="74" spans="1:17" x14ac:dyDescent="0.25">
      <c r="A74" s="1"/>
      <c r="B74" s="7"/>
      <c r="C74" s="1"/>
      <c r="D74" s="1"/>
      <c r="E74" s="1"/>
      <c r="F74" s="1"/>
      <c r="G74" s="1"/>
      <c r="H74" s="1"/>
      <c r="I74" s="1"/>
      <c r="J74" s="1"/>
      <c r="K74" s="1"/>
      <c r="L74" s="1"/>
      <c r="M74" s="1"/>
      <c r="N74" s="1"/>
      <c r="O74" s="1"/>
      <c r="P74" s="1"/>
      <c r="Q74" s="1"/>
    </row>
    <row r="75" spans="1:17" x14ac:dyDescent="0.25">
      <c r="A75" s="1"/>
      <c r="B75" s="7"/>
      <c r="C75" s="1"/>
      <c r="D75" s="1"/>
      <c r="E75" s="1"/>
      <c r="F75" s="1"/>
      <c r="G75" s="1"/>
      <c r="H75" s="1"/>
      <c r="I75" s="1"/>
      <c r="J75" s="1"/>
      <c r="K75" s="1"/>
      <c r="L75" s="1"/>
      <c r="M75" s="1"/>
      <c r="N75" s="1"/>
      <c r="O75" s="1"/>
      <c r="P75" s="1"/>
      <c r="Q75" s="1"/>
    </row>
    <row r="76" spans="1:17" x14ac:dyDescent="0.25">
      <c r="A76" s="1"/>
      <c r="B76" s="7"/>
      <c r="C76" s="1"/>
      <c r="D76" s="1"/>
      <c r="E76" s="1"/>
      <c r="F76" s="1"/>
      <c r="G76" s="1"/>
      <c r="H76" s="1"/>
      <c r="I76" s="1"/>
      <c r="J76" s="1"/>
      <c r="K76" s="1"/>
      <c r="L76" s="1"/>
      <c r="M76" s="1"/>
      <c r="N76" s="1"/>
      <c r="O76" s="1"/>
      <c r="P76" s="1"/>
      <c r="Q76" s="1"/>
    </row>
    <row r="77" spans="1:17" x14ac:dyDescent="0.25">
      <c r="A77" s="1"/>
      <c r="B77" s="7"/>
      <c r="C77" s="1"/>
      <c r="D77" s="1"/>
      <c r="E77" s="1"/>
      <c r="F77" s="1"/>
      <c r="G77" s="1"/>
      <c r="H77" s="1"/>
      <c r="I77" s="1"/>
      <c r="J77" s="1"/>
      <c r="K77" s="1"/>
      <c r="L77" s="1"/>
      <c r="M77" s="1"/>
      <c r="N77" s="1"/>
      <c r="O77" s="1"/>
      <c r="P77" s="1"/>
      <c r="Q77" s="1"/>
    </row>
    <row r="78" spans="1:17" x14ac:dyDescent="0.25">
      <c r="A78" s="1"/>
      <c r="B78" s="7"/>
      <c r="C78" s="1"/>
      <c r="D78" s="1"/>
      <c r="E78" s="1"/>
      <c r="F78" s="1"/>
      <c r="G78" s="1"/>
      <c r="H78" s="1"/>
      <c r="I78" s="1"/>
      <c r="J78" s="1"/>
      <c r="K78" s="1"/>
      <c r="L78" s="1"/>
      <c r="M78" s="1"/>
      <c r="N78" s="1"/>
      <c r="O78" s="1"/>
      <c r="P78" s="1"/>
      <c r="Q78" s="1"/>
    </row>
    <row r="79" spans="1:17" x14ac:dyDescent="0.25">
      <c r="A79" s="1"/>
      <c r="B79" s="7"/>
      <c r="C79" s="1"/>
      <c r="D79" s="1"/>
      <c r="E79" s="1"/>
      <c r="F79" s="1"/>
      <c r="G79" s="1"/>
      <c r="H79" s="1"/>
      <c r="I79" s="1"/>
      <c r="J79" s="1"/>
      <c r="K79" s="1"/>
      <c r="L79" s="1"/>
      <c r="M79" s="1"/>
      <c r="N79" s="1"/>
      <c r="O79" s="1"/>
      <c r="P79" s="1"/>
      <c r="Q79" s="1"/>
    </row>
    <row r="80" spans="1:17" x14ac:dyDescent="0.25">
      <c r="A80" s="1"/>
      <c r="B80" s="7"/>
    </row>
    <row r="81" spans="1:17" x14ac:dyDescent="0.25">
      <c r="A81" s="1"/>
      <c r="B81" s="7"/>
      <c r="C81" s="1"/>
      <c r="D81" s="1"/>
      <c r="E81" s="1"/>
      <c r="F81" s="1"/>
      <c r="G81" s="1"/>
      <c r="H81" s="1"/>
      <c r="I81" s="1"/>
      <c r="J81" s="1"/>
      <c r="K81" s="1"/>
      <c r="L81" s="1"/>
      <c r="M81" s="1"/>
      <c r="N81" s="1"/>
      <c r="O81" s="1"/>
      <c r="P81" s="1"/>
      <c r="Q81" s="1"/>
    </row>
    <row r="82" spans="1:17" x14ac:dyDescent="0.25">
      <c r="A82" s="1"/>
      <c r="B82" s="7"/>
    </row>
    <row r="83" spans="1:17" x14ac:dyDescent="0.25">
      <c r="A83" s="1"/>
      <c r="B83" s="7"/>
      <c r="C83" s="1"/>
      <c r="D83" s="1"/>
      <c r="E83" s="1"/>
      <c r="F83" s="1"/>
      <c r="G83" s="1"/>
      <c r="H83" s="1"/>
      <c r="I83" s="1"/>
      <c r="J83" s="1"/>
      <c r="K83" s="1"/>
      <c r="L83" s="1"/>
      <c r="M83" s="1"/>
      <c r="N83" s="1"/>
      <c r="O83" s="1"/>
      <c r="P83" s="1"/>
      <c r="Q83" s="1"/>
    </row>
    <row r="84" spans="1:17" x14ac:dyDescent="0.25">
      <c r="A84" s="1"/>
      <c r="B84" s="7"/>
      <c r="C84" s="1"/>
      <c r="D84" s="1"/>
      <c r="E84" s="1"/>
      <c r="F84" s="1"/>
      <c r="G84" s="1"/>
      <c r="H84" s="1"/>
      <c r="I84" s="1"/>
      <c r="J84" s="1"/>
      <c r="K84" s="1"/>
      <c r="L84" s="1"/>
      <c r="M84" s="1"/>
      <c r="N84" s="1"/>
      <c r="O84" s="1"/>
      <c r="P84" s="1"/>
      <c r="Q84" s="1"/>
    </row>
    <row r="85" spans="1:17" x14ac:dyDescent="0.25">
      <c r="A85" s="1"/>
      <c r="B85" s="7"/>
      <c r="C85" s="1"/>
      <c r="D85" s="1"/>
      <c r="E85" s="1"/>
      <c r="F85" s="1"/>
      <c r="G85" s="1"/>
      <c r="H85" s="1"/>
      <c r="I85" s="1"/>
      <c r="J85" s="1"/>
      <c r="K85" s="1"/>
      <c r="L85" s="1"/>
      <c r="M85" s="1"/>
      <c r="N85" s="1"/>
      <c r="O85" s="1"/>
      <c r="P85" s="1"/>
      <c r="Q85" s="1"/>
    </row>
    <row r="86" spans="1:17" x14ac:dyDescent="0.25">
      <c r="A86" s="1"/>
      <c r="B86" s="7"/>
    </row>
    <row r="87" spans="1:17" x14ac:dyDescent="0.25">
      <c r="A87" s="1"/>
      <c r="B87" s="7"/>
    </row>
    <row r="88" spans="1:17" x14ac:dyDescent="0.25">
      <c r="A88" s="1"/>
      <c r="B88" s="7"/>
      <c r="C88" s="1"/>
      <c r="D88" s="1"/>
      <c r="E88" s="1"/>
      <c r="F88" s="1"/>
      <c r="G88" s="1"/>
      <c r="H88" s="1"/>
      <c r="I88" s="1"/>
      <c r="J88" s="1"/>
      <c r="K88" s="1"/>
      <c r="L88" s="1"/>
      <c r="M88" s="1"/>
      <c r="N88" s="1"/>
      <c r="O88" s="1"/>
      <c r="P88" s="1"/>
      <c r="Q88" s="1"/>
    </row>
    <row r="89" spans="1:17" x14ac:dyDescent="0.25">
      <c r="A89" s="1"/>
      <c r="B89" s="7"/>
    </row>
    <row r="90" spans="1:17" x14ac:dyDescent="0.25">
      <c r="A90" s="1"/>
      <c r="B90" s="7"/>
    </row>
    <row r="91" spans="1:17" x14ac:dyDescent="0.25">
      <c r="A91" s="1"/>
      <c r="B91" s="7"/>
    </row>
    <row r="92" spans="1:17" x14ac:dyDescent="0.25">
      <c r="A92" s="1"/>
      <c r="B92" s="7"/>
      <c r="C92" s="1"/>
      <c r="D92" s="1"/>
      <c r="E92" s="1"/>
      <c r="F92" s="1"/>
      <c r="G92" s="1"/>
      <c r="H92" s="1"/>
      <c r="I92" s="1"/>
      <c r="J92" s="1"/>
      <c r="K92" s="1"/>
      <c r="L92" s="1"/>
      <c r="M92" s="1"/>
      <c r="N92" s="1"/>
      <c r="O92" s="1"/>
      <c r="P92" s="1"/>
      <c r="Q92" s="1"/>
    </row>
    <row r="93" spans="1:17" x14ac:dyDescent="0.25">
      <c r="A93" s="1"/>
      <c r="B93" s="7"/>
    </row>
    <row r="94" spans="1:17" x14ac:dyDescent="0.25">
      <c r="A94" s="1"/>
      <c r="B94" s="7"/>
      <c r="C94" s="1"/>
      <c r="D94" s="1"/>
      <c r="E94" s="1"/>
      <c r="F94" s="1"/>
      <c r="G94" s="1"/>
      <c r="H94" s="1"/>
      <c r="I94" s="1"/>
      <c r="J94" s="1"/>
      <c r="K94" s="1"/>
      <c r="L94" s="1"/>
      <c r="M94" s="1"/>
      <c r="N94" s="1"/>
      <c r="O94" s="1"/>
      <c r="P94" s="1"/>
      <c r="Q94" s="1"/>
    </row>
    <row r="95" spans="1:17" x14ac:dyDescent="0.25">
      <c r="A95" s="1"/>
      <c r="B95" s="7"/>
    </row>
    <row r="96" spans="1:17" x14ac:dyDescent="0.25">
      <c r="A96" s="1"/>
      <c r="B96" s="7"/>
    </row>
    <row r="97" spans="1:17" x14ac:dyDescent="0.25">
      <c r="A97" s="1"/>
      <c r="B97" s="7"/>
      <c r="C97" s="1"/>
      <c r="D97" s="1"/>
      <c r="E97" s="1"/>
      <c r="F97" s="1"/>
      <c r="G97" s="1"/>
      <c r="H97" s="1"/>
      <c r="I97" s="1"/>
      <c r="J97" s="1"/>
      <c r="K97" s="1"/>
      <c r="L97" s="1"/>
      <c r="M97" s="1"/>
      <c r="N97" s="1"/>
      <c r="O97" s="1"/>
      <c r="P97" s="1"/>
      <c r="Q97" s="1"/>
    </row>
    <row r="98" spans="1:17" x14ac:dyDescent="0.25">
      <c r="A98" s="1"/>
      <c r="B98" s="7"/>
      <c r="C98" s="1"/>
      <c r="D98" s="1"/>
      <c r="E98" s="1"/>
      <c r="F98" s="1"/>
      <c r="G98" s="1"/>
      <c r="H98" s="1"/>
      <c r="I98" s="1"/>
      <c r="J98" s="1"/>
      <c r="K98" s="1"/>
      <c r="L98" s="1"/>
      <c r="M98" s="1"/>
      <c r="N98" s="1"/>
      <c r="O98" s="1"/>
      <c r="P98" s="1"/>
      <c r="Q98" s="1"/>
    </row>
    <row r="99" spans="1:17" x14ac:dyDescent="0.25">
      <c r="A99" s="1"/>
      <c r="B99" s="7"/>
      <c r="C99" s="1"/>
      <c r="D99" s="1"/>
      <c r="E99" s="1"/>
      <c r="F99" s="1"/>
      <c r="G99" s="1"/>
      <c r="H99" s="1"/>
      <c r="I99" s="1"/>
      <c r="J99" s="1"/>
      <c r="K99" s="1"/>
      <c r="L99" s="1"/>
      <c r="M99" s="1"/>
      <c r="N99" s="1"/>
      <c r="O99" s="1"/>
      <c r="P99" s="1"/>
      <c r="Q99" s="1"/>
    </row>
    <row r="100" spans="1:17" x14ac:dyDescent="0.25">
      <c r="A100" s="1"/>
      <c r="B100" s="7"/>
      <c r="C100" s="1"/>
      <c r="D100" s="1"/>
      <c r="E100" s="1"/>
      <c r="F100" s="1"/>
      <c r="G100" s="1"/>
      <c r="H100" s="1"/>
      <c r="I100" s="1"/>
      <c r="J100" s="1"/>
      <c r="K100" s="1"/>
      <c r="L100" s="1"/>
      <c r="M100" s="1"/>
      <c r="N100" s="1"/>
      <c r="O100" s="1"/>
      <c r="P100" s="1"/>
      <c r="Q100" s="1"/>
    </row>
    <row r="101" spans="1:17" x14ac:dyDescent="0.25">
      <c r="A101" s="1"/>
      <c r="B101" s="7"/>
      <c r="C101" s="1"/>
      <c r="D101" s="1"/>
      <c r="E101" s="1"/>
      <c r="F101" s="1"/>
      <c r="G101" s="1"/>
      <c r="H101" s="1"/>
      <c r="I101" s="1"/>
      <c r="J101" s="1"/>
      <c r="K101" s="1"/>
      <c r="L101" s="1"/>
      <c r="M101" s="1"/>
      <c r="N101" s="1"/>
      <c r="O101" s="1"/>
      <c r="P101" s="1"/>
      <c r="Q101" s="1"/>
    </row>
    <row r="102" spans="1:17" x14ac:dyDescent="0.25">
      <c r="A102" s="1"/>
      <c r="B102" s="7"/>
      <c r="C102" s="1"/>
      <c r="D102" s="1"/>
      <c r="E102" s="1"/>
      <c r="F102" s="1"/>
      <c r="G102" s="1"/>
      <c r="H102" s="1"/>
      <c r="I102" s="1"/>
      <c r="J102" s="1"/>
      <c r="K102" s="1"/>
      <c r="L102" s="1"/>
      <c r="M102" s="1"/>
      <c r="N102" s="1"/>
      <c r="O102" s="1"/>
      <c r="P102" s="1"/>
      <c r="Q102" s="1"/>
    </row>
    <row r="103" spans="1:17" x14ac:dyDescent="0.25">
      <c r="A103" s="1"/>
      <c r="B103" s="7"/>
      <c r="C103" s="1"/>
      <c r="D103" s="1"/>
      <c r="E103" s="1"/>
      <c r="F103" s="1"/>
      <c r="G103" s="1"/>
      <c r="H103" s="1"/>
      <c r="I103" s="1"/>
      <c r="J103" s="1"/>
      <c r="K103" s="1"/>
      <c r="L103" s="1"/>
      <c r="M103" s="1"/>
      <c r="N103" s="1"/>
      <c r="O103" s="1"/>
      <c r="P103" s="1"/>
      <c r="Q103" s="1"/>
    </row>
    <row r="104" spans="1:17" x14ac:dyDescent="0.25">
      <c r="A104" s="1"/>
      <c r="B104" s="7"/>
      <c r="C104" s="1"/>
      <c r="D104" s="1"/>
      <c r="E104" s="1"/>
      <c r="F104" s="1"/>
      <c r="G104" s="1"/>
      <c r="H104" s="1"/>
      <c r="I104" s="1"/>
      <c r="J104" s="1"/>
      <c r="K104" s="1"/>
      <c r="L104" s="1"/>
      <c r="M104" s="1"/>
      <c r="N104" s="1"/>
      <c r="O104" s="1"/>
      <c r="P104" s="1"/>
      <c r="Q104" s="1"/>
    </row>
    <row r="105" spans="1:17" x14ac:dyDescent="0.25">
      <c r="A105" s="1"/>
      <c r="B105" s="7"/>
      <c r="C105" s="1"/>
      <c r="D105" s="1"/>
      <c r="E105" s="1"/>
      <c r="F105" s="1"/>
      <c r="G105" s="1"/>
      <c r="H105" s="1"/>
      <c r="I105" s="1"/>
      <c r="J105" s="1"/>
      <c r="K105" s="1"/>
      <c r="L105" s="1"/>
      <c r="M105" s="1"/>
      <c r="N105" s="1"/>
      <c r="O105" s="1"/>
      <c r="P105" s="1"/>
      <c r="Q105" s="1"/>
    </row>
    <row r="106" spans="1:17" x14ac:dyDescent="0.25">
      <c r="A106" s="1"/>
      <c r="B106" s="7"/>
    </row>
    <row r="107" spans="1:17" x14ac:dyDescent="0.25">
      <c r="A107" s="1"/>
      <c r="B107" s="7"/>
    </row>
    <row r="108" spans="1:17" x14ac:dyDescent="0.25">
      <c r="A108" s="1"/>
      <c r="B108" s="7"/>
    </row>
    <row r="109" spans="1:17" x14ac:dyDescent="0.25">
      <c r="A109" s="1"/>
      <c r="B109" s="7"/>
      <c r="C109" s="1"/>
      <c r="D109" s="1"/>
      <c r="E109" s="1"/>
      <c r="F109" s="1"/>
      <c r="G109" s="1"/>
      <c r="H109" s="1"/>
      <c r="I109" s="1"/>
      <c r="J109" s="1"/>
      <c r="K109" s="1"/>
      <c r="L109" s="1"/>
      <c r="M109" s="1"/>
      <c r="N109" s="1"/>
      <c r="O109" s="1"/>
      <c r="P109" s="1"/>
      <c r="Q109" s="1"/>
    </row>
    <row r="110" spans="1:17" x14ac:dyDescent="0.25">
      <c r="A110" s="1"/>
      <c r="B110" s="7"/>
    </row>
    <row r="111" spans="1:17" x14ac:dyDescent="0.25">
      <c r="A111" s="1"/>
      <c r="B111" s="7"/>
    </row>
    <row r="112" spans="1:17" x14ac:dyDescent="0.25">
      <c r="A112" s="1"/>
      <c r="B112" s="7"/>
    </row>
    <row r="113" spans="1:17" x14ac:dyDescent="0.25">
      <c r="A113" s="1"/>
      <c r="B113" s="7"/>
    </row>
    <row r="114" spans="1:17" x14ac:dyDescent="0.25">
      <c r="A114" s="1"/>
      <c r="B114" s="7"/>
    </row>
    <row r="115" spans="1:17" x14ac:dyDescent="0.25">
      <c r="A115" s="1"/>
      <c r="B115" s="7"/>
      <c r="C115" s="1"/>
      <c r="D115" s="1"/>
      <c r="E115" s="1"/>
      <c r="F115" s="1"/>
      <c r="G115" s="1"/>
      <c r="H115" s="1"/>
      <c r="I115" s="1"/>
      <c r="J115" s="1"/>
      <c r="K115" s="1"/>
      <c r="L115" s="1"/>
      <c r="M115" s="1"/>
      <c r="N115" s="1"/>
      <c r="O115" s="1"/>
      <c r="P115" s="1"/>
      <c r="Q115" s="1"/>
    </row>
    <row r="116" spans="1:17" x14ac:dyDescent="0.25">
      <c r="A116" s="1"/>
      <c r="B116" s="7"/>
    </row>
    <row r="117" spans="1:17" x14ac:dyDescent="0.25">
      <c r="A117" s="1"/>
      <c r="B117" s="7"/>
    </row>
    <row r="118" spans="1:17" x14ac:dyDescent="0.25">
      <c r="A118" s="1"/>
      <c r="B118" s="7"/>
    </row>
    <row r="119" spans="1:17" x14ac:dyDescent="0.25">
      <c r="A119" s="1"/>
      <c r="B119" s="7"/>
    </row>
    <row r="120" spans="1:17" x14ac:dyDescent="0.25">
      <c r="A120" s="1"/>
      <c r="B120" s="7"/>
      <c r="C120" s="1"/>
      <c r="D120" s="1"/>
      <c r="E120" s="1"/>
      <c r="F120" s="1"/>
      <c r="G120" s="1"/>
      <c r="H120" s="1"/>
      <c r="I120" s="1"/>
      <c r="J120" s="1"/>
      <c r="K120" s="1"/>
      <c r="L120" s="1"/>
      <c r="M120" s="1"/>
      <c r="N120" s="1"/>
      <c r="O120" s="1"/>
      <c r="P120" s="1"/>
      <c r="Q120" s="1"/>
    </row>
    <row r="121" spans="1:17" x14ac:dyDescent="0.25">
      <c r="A121" s="1"/>
      <c r="B121" s="7"/>
      <c r="C121" s="1"/>
      <c r="D121" s="1"/>
      <c r="E121" s="1"/>
      <c r="F121" s="1"/>
      <c r="G121" s="1"/>
      <c r="H121" s="1"/>
      <c r="I121" s="1"/>
      <c r="J121" s="1"/>
      <c r="K121" s="1"/>
      <c r="L121" s="1"/>
      <c r="M121" s="1"/>
      <c r="N121" s="1"/>
      <c r="O121" s="1"/>
      <c r="P121" s="1"/>
      <c r="Q121" s="1"/>
    </row>
    <row r="122" spans="1:17" x14ac:dyDescent="0.25">
      <c r="A122" s="1"/>
      <c r="B122" s="7"/>
      <c r="C122" s="1"/>
      <c r="D122" s="1"/>
      <c r="E122" s="1"/>
      <c r="F122" s="1"/>
      <c r="G122" s="1"/>
      <c r="H122" s="1"/>
      <c r="I122" s="1"/>
      <c r="J122" s="1"/>
      <c r="K122" s="1"/>
      <c r="L122" s="1"/>
      <c r="M122" s="1"/>
      <c r="N122" s="1"/>
      <c r="O122" s="1"/>
      <c r="P122" s="1"/>
      <c r="Q122" s="1"/>
    </row>
    <row r="123" spans="1:17" x14ac:dyDescent="0.25">
      <c r="A123" s="1"/>
      <c r="B123" s="7"/>
      <c r="C123" s="1"/>
      <c r="D123" s="1"/>
      <c r="E123" s="1"/>
      <c r="F123" s="1"/>
      <c r="G123" s="1"/>
      <c r="H123" s="1"/>
      <c r="I123" s="1"/>
      <c r="J123" s="1"/>
      <c r="K123" s="1"/>
      <c r="L123" s="1"/>
      <c r="M123" s="1"/>
      <c r="N123" s="1"/>
      <c r="O123" s="1"/>
      <c r="P123" s="1"/>
      <c r="Q123" s="1"/>
    </row>
    <row r="124" spans="1:17" x14ac:dyDescent="0.25">
      <c r="A124" s="1"/>
      <c r="B124" s="7"/>
    </row>
    <row r="125" spans="1:17" x14ac:dyDescent="0.25">
      <c r="A125" s="1"/>
      <c r="B125" s="7"/>
    </row>
    <row r="126" spans="1:17" x14ac:dyDescent="0.25">
      <c r="A126" s="1"/>
      <c r="B126" s="7"/>
      <c r="C126" s="1"/>
      <c r="D126" s="1"/>
      <c r="E126" s="1"/>
      <c r="F126" s="1"/>
      <c r="G126" s="1"/>
      <c r="H126" s="1"/>
      <c r="I126" s="1"/>
      <c r="J126" s="1"/>
      <c r="K126" s="1"/>
      <c r="L126" s="1"/>
      <c r="M126" s="1"/>
      <c r="N126" s="1"/>
      <c r="O126" s="1"/>
      <c r="P126" s="1"/>
      <c r="Q126" s="1"/>
    </row>
    <row r="127" spans="1:17" x14ac:dyDescent="0.25">
      <c r="A127" s="1"/>
      <c r="B127" s="7"/>
    </row>
    <row r="128" spans="1:17" x14ac:dyDescent="0.25">
      <c r="A128" s="1"/>
      <c r="B128" s="7"/>
    </row>
    <row r="129" spans="1:17" x14ac:dyDescent="0.25">
      <c r="A129" s="1"/>
      <c r="B129" s="7"/>
      <c r="C129" s="1"/>
      <c r="D129" s="1"/>
      <c r="E129" s="1"/>
      <c r="F129" s="1"/>
      <c r="G129" s="1"/>
      <c r="H129" s="1"/>
      <c r="I129" s="1"/>
      <c r="J129" s="1"/>
      <c r="K129" s="1"/>
      <c r="L129" s="1"/>
      <c r="M129" s="1"/>
      <c r="N129" s="1"/>
      <c r="O129" s="1"/>
      <c r="P129" s="1"/>
      <c r="Q129" s="1"/>
    </row>
    <row r="130" spans="1:17" x14ac:dyDescent="0.25">
      <c r="A130" s="1"/>
      <c r="B130" s="7"/>
    </row>
    <row r="131" spans="1:17" x14ac:dyDescent="0.25">
      <c r="A131" s="1"/>
      <c r="B131" s="7"/>
      <c r="C131" s="1"/>
      <c r="D131" s="1"/>
      <c r="E131" s="1"/>
      <c r="F131" s="1"/>
      <c r="G131" s="1"/>
      <c r="H131" s="1"/>
      <c r="I131" s="1"/>
      <c r="J131" s="1"/>
      <c r="K131" s="1"/>
      <c r="L131" s="1"/>
      <c r="M131" s="1"/>
      <c r="N131" s="1"/>
      <c r="O131" s="1"/>
      <c r="P131" s="1"/>
      <c r="Q131" s="1"/>
    </row>
    <row r="132" spans="1:17" x14ac:dyDescent="0.25">
      <c r="A132" s="1"/>
      <c r="B132" s="7"/>
      <c r="C132" s="1"/>
      <c r="D132" s="1"/>
      <c r="E132" s="1"/>
      <c r="F132" s="1"/>
      <c r="G132" s="1"/>
      <c r="H132" s="1"/>
      <c r="I132" s="1"/>
      <c r="J132" s="1"/>
      <c r="K132" s="1"/>
      <c r="L132" s="1"/>
      <c r="M132" s="1"/>
      <c r="N132" s="1"/>
      <c r="O132" s="1"/>
      <c r="P132" s="1"/>
      <c r="Q132" s="1"/>
    </row>
    <row r="133" spans="1:17" x14ac:dyDescent="0.25">
      <c r="A133" s="1"/>
      <c r="B133" s="7"/>
    </row>
    <row r="134" spans="1:17" x14ac:dyDescent="0.25">
      <c r="A134" s="1"/>
      <c r="B134" s="7"/>
      <c r="C134" s="1"/>
      <c r="D134" s="1"/>
      <c r="E134" s="1"/>
      <c r="F134" s="1"/>
      <c r="G134" s="1"/>
      <c r="H134" s="1"/>
      <c r="I134" s="1"/>
      <c r="J134" s="1"/>
      <c r="K134" s="1"/>
      <c r="L134" s="1"/>
      <c r="M134" s="1"/>
      <c r="N134" s="1"/>
      <c r="O134" s="1"/>
      <c r="P134" s="1"/>
      <c r="Q134" s="1"/>
    </row>
    <row r="135" spans="1:17" x14ac:dyDescent="0.25">
      <c r="A135" s="1"/>
      <c r="B135" s="7"/>
    </row>
    <row r="136" spans="1:17" x14ac:dyDescent="0.25">
      <c r="A136" s="1"/>
      <c r="B136" s="7"/>
      <c r="C136" s="1"/>
      <c r="D136" s="1"/>
      <c r="E136" s="1"/>
      <c r="F136" s="1"/>
      <c r="G136" s="1"/>
      <c r="H136" s="1"/>
      <c r="I136" s="1"/>
      <c r="J136" s="1"/>
      <c r="K136" s="1"/>
      <c r="L136" s="1"/>
      <c r="M136" s="1"/>
      <c r="N136" s="1"/>
      <c r="O136" s="1"/>
      <c r="P136" s="1"/>
      <c r="Q136" s="1"/>
    </row>
    <row r="137" spans="1:17" x14ac:dyDescent="0.25">
      <c r="A137" s="1"/>
      <c r="B137" s="7"/>
    </row>
    <row r="138" spans="1:17" x14ac:dyDescent="0.25">
      <c r="A138" s="1"/>
      <c r="B138" s="7"/>
      <c r="C138" s="1"/>
      <c r="D138" s="1"/>
      <c r="E138" s="1"/>
      <c r="F138" s="1"/>
      <c r="G138" s="1"/>
      <c r="H138" s="1"/>
      <c r="I138" s="1"/>
      <c r="J138" s="1"/>
      <c r="K138" s="1"/>
      <c r="L138" s="1"/>
      <c r="M138" s="1"/>
      <c r="N138" s="1"/>
      <c r="O138" s="1"/>
      <c r="P138" s="1"/>
      <c r="Q138" s="1"/>
    </row>
    <row r="139" spans="1:17" x14ac:dyDescent="0.25">
      <c r="A139" s="1"/>
      <c r="B139" s="7"/>
      <c r="C139" s="1"/>
      <c r="D139" s="1"/>
      <c r="E139" s="1"/>
      <c r="F139" s="1"/>
      <c r="G139" s="1"/>
      <c r="H139" s="1"/>
      <c r="I139" s="1"/>
      <c r="J139" s="1"/>
      <c r="K139" s="1"/>
      <c r="L139" s="1"/>
      <c r="M139" s="1"/>
      <c r="N139" s="1"/>
      <c r="O139" s="1"/>
      <c r="P139" s="1"/>
      <c r="Q139" s="1"/>
    </row>
    <row r="140" spans="1:17" x14ac:dyDescent="0.25">
      <c r="A140" s="1"/>
      <c r="B140" s="7"/>
      <c r="C140" s="1"/>
      <c r="D140" s="1"/>
      <c r="E140" s="1"/>
      <c r="F140" s="1"/>
      <c r="G140" s="1"/>
      <c r="H140" s="1"/>
      <c r="I140" s="1"/>
      <c r="J140" s="1"/>
      <c r="K140" s="1"/>
      <c r="L140" s="1"/>
      <c r="M140" s="1"/>
      <c r="N140" s="1"/>
      <c r="O140" s="1"/>
      <c r="P140" s="1"/>
      <c r="Q140" s="1"/>
    </row>
    <row r="141" spans="1:17" x14ac:dyDescent="0.25">
      <c r="A141" s="1"/>
      <c r="B141" s="7"/>
    </row>
    <row r="142" spans="1:17" x14ac:dyDescent="0.25">
      <c r="A142" s="1"/>
      <c r="B142" s="7"/>
    </row>
    <row r="143" spans="1:17" x14ac:dyDescent="0.25">
      <c r="A143" s="1"/>
      <c r="B143" s="7"/>
      <c r="C143" s="1"/>
      <c r="D143" s="1"/>
      <c r="E143" s="1"/>
      <c r="F143" s="1"/>
      <c r="G143" s="1"/>
      <c r="H143" s="1"/>
      <c r="I143" s="1"/>
      <c r="J143" s="1"/>
      <c r="K143" s="1"/>
      <c r="L143" s="1"/>
      <c r="M143" s="1"/>
      <c r="N143" s="1"/>
      <c r="O143" s="1"/>
      <c r="P143" s="1"/>
      <c r="Q143" s="1"/>
    </row>
    <row r="144" spans="1:17" x14ac:dyDescent="0.25">
      <c r="A144" s="1"/>
      <c r="B144" s="7"/>
    </row>
    <row r="145" spans="1:17" x14ac:dyDescent="0.25">
      <c r="A145" s="1"/>
      <c r="B145" s="7"/>
    </row>
    <row r="146" spans="1:17" x14ac:dyDescent="0.25">
      <c r="A146" s="1"/>
      <c r="B146" s="7"/>
    </row>
    <row r="147" spans="1:17" x14ac:dyDescent="0.25">
      <c r="A147" s="1"/>
      <c r="B147" s="7"/>
      <c r="C147" s="1"/>
      <c r="D147" s="1"/>
      <c r="E147" s="1"/>
      <c r="F147" s="1"/>
      <c r="G147" s="1"/>
      <c r="H147" s="1"/>
      <c r="I147" s="1"/>
      <c r="J147" s="1"/>
      <c r="K147" s="1"/>
      <c r="L147" s="1"/>
      <c r="M147" s="1"/>
      <c r="N147" s="1"/>
      <c r="O147" s="1"/>
      <c r="P147" s="1"/>
      <c r="Q147" s="1"/>
    </row>
    <row r="148" spans="1:17" x14ac:dyDescent="0.25">
      <c r="A148" s="1"/>
      <c r="B148" s="7"/>
    </row>
    <row r="149" spans="1:17" x14ac:dyDescent="0.25">
      <c r="A149" s="1"/>
      <c r="B149" s="7"/>
      <c r="C149" s="1"/>
      <c r="D149" s="1"/>
      <c r="E149" s="1"/>
      <c r="F149" s="1"/>
      <c r="G149" s="1"/>
      <c r="H149" s="1"/>
      <c r="I149" s="1"/>
      <c r="J149" s="1"/>
      <c r="K149" s="1"/>
      <c r="L149" s="1"/>
      <c r="M149" s="1"/>
      <c r="N149" s="1"/>
      <c r="O149" s="1"/>
      <c r="P149" s="1"/>
      <c r="Q149" s="1"/>
    </row>
    <row r="150" spans="1:17" x14ac:dyDescent="0.25">
      <c r="A150" s="1"/>
      <c r="B150" s="7"/>
    </row>
    <row r="151" spans="1:17" x14ac:dyDescent="0.25">
      <c r="A151" s="1"/>
      <c r="B151" s="7"/>
    </row>
    <row r="152" spans="1:17" x14ac:dyDescent="0.25">
      <c r="A152" s="1"/>
      <c r="B152" s="7"/>
      <c r="C152" s="1"/>
      <c r="D152" s="1"/>
      <c r="E152" s="1"/>
      <c r="F152" s="1"/>
      <c r="G152" s="1"/>
      <c r="H152" s="1"/>
      <c r="I152" s="1"/>
      <c r="J152" s="1"/>
      <c r="K152" s="1"/>
      <c r="L152" s="1"/>
      <c r="M152" s="1"/>
      <c r="N152" s="1"/>
      <c r="O152" s="1"/>
      <c r="P152" s="1"/>
      <c r="Q152" s="1"/>
    </row>
    <row r="153" spans="1:17" x14ac:dyDescent="0.25">
      <c r="A153" s="1"/>
      <c r="B153" s="7"/>
      <c r="C153" s="1"/>
      <c r="D153" s="1"/>
      <c r="E153" s="1"/>
      <c r="F153" s="1"/>
      <c r="G153" s="1"/>
      <c r="H153" s="1"/>
      <c r="I153" s="1"/>
      <c r="J153" s="1"/>
      <c r="K153" s="1"/>
      <c r="L153" s="1"/>
      <c r="M153" s="1"/>
      <c r="N153" s="1"/>
      <c r="O153" s="1"/>
      <c r="P153" s="1"/>
      <c r="Q153" s="1"/>
    </row>
    <row r="154" spans="1:17" x14ac:dyDescent="0.25">
      <c r="A154" s="1"/>
      <c r="B154" s="7"/>
      <c r="C154" s="1"/>
      <c r="D154" s="1"/>
      <c r="E154" s="1"/>
      <c r="F154" s="1"/>
      <c r="G154" s="1"/>
      <c r="H154" s="1"/>
      <c r="I154" s="1"/>
      <c r="J154" s="1"/>
      <c r="K154" s="1"/>
      <c r="L154" s="1"/>
      <c r="M154" s="1"/>
      <c r="N154" s="1"/>
      <c r="O154" s="1"/>
      <c r="P154" s="1"/>
      <c r="Q154" s="1"/>
    </row>
    <row r="155" spans="1:17" x14ac:dyDescent="0.25">
      <c r="A155" s="1"/>
      <c r="B155" s="7"/>
      <c r="C155" s="1"/>
      <c r="D155" s="1"/>
      <c r="E155" s="1"/>
      <c r="F155" s="1"/>
      <c r="G155" s="1"/>
      <c r="H155" s="1"/>
      <c r="I155" s="1"/>
      <c r="J155" s="1"/>
      <c r="K155" s="1"/>
      <c r="L155" s="1"/>
      <c r="M155" s="1"/>
      <c r="N155" s="1"/>
      <c r="O155" s="1"/>
      <c r="P155" s="1"/>
      <c r="Q155" s="1"/>
    </row>
    <row r="156" spans="1:17" x14ac:dyDescent="0.25">
      <c r="A156" s="1"/>
      <c r="B156" s="7"/>
      <c r="C156" s="1"/>
      <c r="D156" s="1"/>
      <c r="E156" s="1"/>
      <c r="F156" s="1"/>
      <c r="G156" s="1"/>
      <c r="H156" s="1"/>
      <c r="I156" s="1"/>
      <c r="J156" s="1"/>
      <c r="K156" s="1"/>
      <c r="L156" s="1"/>
      <c r="M156" s="1"/>
      <c r="N156" s="1"/>
      <c r="O156" s="1"/>
      <c r="P156" s="1"/>
      <c r="Q156" s="1"/>
    </row>
    <row r="157" spans="1:17" x14ac:dyDescent="0.25">
      <c r="A157" s="1"/>
      <c r="B157" s="7"/>
      <c r="C157" s="1"/>
      <c r="D157" s="1"/>
      <c r="E157" s="1"/>
      <c r="F157" s="1"/>
      <c r="G157" s="1"/>
      <c r="H157" s="1"/>
      <c r="I157" s="1"/>
      <c r="J157" s="1"/>
      <c r="K157" s="1"/>
      <c r="L157" s="1"/>
      <c r="M157" s="1"/>
      <c r="N157" s="1"/>
      <c r="O157" s="1"/>
      <c r="P157" s="1"/>
      <c r="Q157" s="1"/>
    </row>
    <row r="158" spans="1:17" x14ac:dyDescent="0.25">
      <c r="A158" s="1"/>
      <c r="B158" s="7"/>
      <c r="C158" s="1"/>
      <c r="D158" s="1"/>
      <c r="E158" s="1"/>
      <c r="F158" s="1"/>
      <c r="G158" s="1"/>
      <c r="H158" s="1"/>
      <c r="I158" s="1"/>
      <c r="J158" s="1"/>
      <c r="K158" s="1"/>
      <c r="L158" s="1"/>
      <c r="M158" s="1"/>
      <c r="N158" s="1"/>
      <c r="O158" s="1"/>
      <c r="P158" s="1"/>
      <c r="Q158" s="1"/>
    </row>
    <row r="159" spans="1:17" x14ac:dyDescent="0.25">
      <c r="A159" s="1"/>
      <c r="B159" s="7"/>
      <c r="C159" s="1"/>
      <c r="D159" s="1"/>
      <c r="E159" s="1"/>
      <c r="F159" s="1"/>
      <c r="G159" s="1"/>
      <c r="H159" s="1"/>
      <c r="I159" s="1"/>
      <c r="J159" s="1"/>
      <c r="K159" s="1"/>
      <c r="L159" s="1"/>
      <c r="M159" s="1"/>
      <c r="N159" s="1"/>
      <c r="O159" s="1"/>
      <c r="P159" s="1"/>
      <c r="Q159" s="1"/>
    </row>
    <row r="160" spans="1:17" x14ac:dyDescent="0.25">
      <c r="A160" s="1"/>
      <c r="B160" s="7"/>
      <c r="C160" s="1"/>
      <c r="D160" s="1"/>
      <c r="E160" s="1"/>
      <c r="F160" s="1"/>
      <c r="G160" s="1"/>
      <c r="H160" s="1"/>
      <c r="I160" s="1"/>
      <c r="J160" s="1"/>
      <c r="K160" s="1"/>
      <c r="L160" s="1"/>
      <c r="M160" s="1"/>
      <c r="N160" s="1"/>
      <c r="O160" s="1"/>
      <c r="P160" s="1"/>
      <c r="Q160" s="1"/>
    </row>
    <row r="161" spans="1:17" x14ac:dyDescent="0.25">
      <c r="A161" s="1"/>
      <c r="B161" s="7"/>
    </row>
    <row r="162" spans="1:17" x14ac:dyDescent="0.25">
      <c r="A162" s="1"/>
      <c r="B162" s="7"/>
    </row>
    <row r="163" spans="1:17" x14ac:dyDescent="0.25">
      <c r="A163" s="1"/>
      <c r="B163" s="7"/>
    </row>
    <row r="164" spans="1:17" x14ac:dyDescent="0.25">
      <c r="A164" s="1"/>
      <c r="B164" s="7"/>
      <c r="C164" s="1"/>
      <c r="D164" s="1"/>
      <c r="E164" s="1"/>
      <c r="F164" s="1"/>
      <c r="G164" s="1"/>
      <c r="H164" s="1"/>
      <c r="I164" s="1"/>
      <c r="J164" s="1"/>
      <c r="K164" s="1"/>
      <c r="L164" s="1"/>
      <c r="M164" s="1"/>
      <c r="N164" s="1"/>
      <c r="O164" s="1"/>
      <c r="P164" s="1"/>
      <c r="Q164" s="1"/>
    </row>
    <row r="165" spans="1:17" x14ac:dyDescent="0.25">
      <c r="A165" s="1"/>
      <c r="B165" s="7"/>
    </row>
    <row r="166" spans="1:17" x14ac:dyDescent="0.25">
      <c r="A166" s="1"/>
      <c r="B166" s="7"/>
    </row>
    <row r="167" spans="1:17" x14ac:dyDescent="0.25">
      <c r="A167" s="1"/>
      <c r="B167" s="7"/>
    </row>
    <row r="168" spans="1:17" x14ac:dyDescent="0.25">
      <c r="A168" s="1"/>
      <c r="B168" s="7"/>
    </row>
    <row r="169" spans="1:17" x14ac:dyDescent="0.25">
      <c r="A169" s="1"/>
      <c r="B169" s="7"/>
    </row>
    <row r="170" spans="1:17" x14ac:dyDescent="0.25">
      <c r="A170" s="1"/>
      <c r="B170" s="7"/>
      <c r="C170" s="1"/>
      <c r="D170" s="1"/>
      <c r="E170" s="1"/>
      <c r="F170" s="1"/>
      <c r="G170" s="1"/>
      <c r="H170" s="1"/>
      <c r="I170" s="1"/>
      <c r="J170" s="1"/>
      <c r="K170" s="1"/>
      <c r="L170" s="1"/>
      <c r="M170" s="1"/>
      <c r="N170" s="1"/>
      <c r="O170" s="1"/>
      <c r="P170" s="1"/>
      <c r="Q170" s="1"/>
    </row>
    <row r="171" spans="1:17" x14ac:dyDescent="0.25">
      <c r="A171" s="1"/>
      <c r="B171" s="7"/>
    </row>
    <row r="172" spans="1:17" x14ac:dyDescent="0.25">
      <c r="A172" s="1"/>
      <c r="B172" s="7"/>
    </row>
    <row r="173" spans="1:17" x14ac:dyDescent="0.25">
      <c r="A173" s="1"/>
      <c r="B173" s="7"/>
    </row>
    <row r="174" spans="1:17" x14ac:dyDescent="0.25">
      <c r="A174" s="1"/>
      <c r="B174" s="7"/>
    </row>
    <row r="175" spans="1:17" x14ac:dyDescent="0.25">
      <c r="A175" s="1"/>
      <c r="B175" s="7"/>
      <c r="C175" s="1"/>
      <c r="D175" s="1"/>
      <c r="E175" s="1"/>
      <c r="F175" s="1"/>
      <c r="G175" s="1"/>
      <c r="H175" s="1"/>
      <c r="I175" s="1"/>
      <c r="J175" s="1"/>
      <c r="K175" s="1"/>
      <c r="L175" s="1"/>
      <c r="M175" s="1"/>
      <c r="N175" s="1"/>
      <c r="O175" s="1"/>
      <c r="P175" s="1"/>
      <c r="Q175" s="1"/>
    </row>
    <row r="176" spans="1:17" x14ac:dyDescent="0.25">
      <c r="A176" s="1"/>
      <c r="B176" s="7"/>
      <c r="C176" s="1"/>
      <c r="D176" s="1"/>
      <c r="E176" s="1"/>
      <c r="F176" s="1"/>
      <c r="G176" s="1"/>
      <c r="H176" s="1"/>
      <c r="I176" s="1"/>
      <c r="J176" s="1"/>
      <c r="K176" s="1"/>
      <c r="L176" s="1"/>
      <c r="M176" s="1"/>
      <c r="N176" s="1"/>
      <c r="O176" s="1"/>
      <c r="P176" s="1"/>
      <c r="Q176" s="1"/>
    </row>
    <row r="177" spans="1:17" x14ac:dyDescent="0.25">
      <c r="A177" s="1"/>
      <c r="B177" s="7"/>
      <c r="C177" s="1"/>
      <c r="D177" s="1"/>
      <c r="E177" s="1"/>
      <c r="F177" s="1"/>
      <c r="G177" s="1"/>
      <c r="H177" s="1"/>
      <c r="I177" s="1"/>
      <c r="J177" s="1"/>
      <c r="K177" s="1"/>
      <c r="L177" s="1"/>
      <c r="M177" s="1"/>
      <c r="N177" s="1"/>
      <c r="O177" s="1"/>
      <c r="P177" s="1"/>
      <c r="Q177" s="1"/>
    </row>
    <row r="178" spans="1:17" x14ac:dyDescent="0.25">
      <c r="A178" s="1"/>
      <c r="B178" s="7"/>
      <c r="C178" s="1"/>
      <c r="D178" s="1"/>
      <c r="E178" s="1"/>
      <c r="F178" s="1"/>
      <c r="G178" s="1"/>
      <c r="H178" s="1"/>
      <c r="I178" s="1"/>
      <c r="J178" s="1"/>
      <c r="K178" s="1"/>
      <c r="L178" s="1"/>
      <c r="M178" s="1"/>
      <c r="N178" s="1"/>
      <c r="O178" s="1"/>
      <c r="P178" s="1"/>
      <c r="Q178" s="1"/>
    </row>
    <row r="179" spans="1:17" x14ac:dyDescent="0.25">
      <c r="A179" s="1"/>
      <c r="B179" s="7"/>
    </row>
    <row r="180" spans="1:17" x14ac:dyDescent="0.25">
      <c r="A180" s="1"/>
      <c r="B180" s="7"/>
    </row>
    <row r="181" spans="1:17" x14ac:dyDescent="0.25">
      <c r="A181" s="1"/>
      <c r="B181" s="7"/>
      <c r="C181" s="1"/>
      <c r="D181" s="1"/>
      <c r="E181" s="1"/>
      <c r="F181" s="1"/>
      <c r="G181" s="1"/>
      <c r="H181" s="1"/>
      <c r="I181" s="1"/>
      <c r="J181" s="1"/>
      <c r="K181" s="1"/>
      <c r="L181" s="1"/>
      <c r="M181" s="1"/>
      <c r="N181" s="1"/>
      <c r="O181" s="1"/>
      <c r="P181" s="1"/>
      <c r="Q181" s="1"/>
    </row>
    <row r="182" spans="1:17" x14ac:dyDescent="0.25">
      <c r="A182" s="1"/>
      <c r="B182" s="7"/>
    </row>
    <row r="183" spans="1:17" x14ac:dyDescent="0.25">
      <c r="A183" s="1"/>
      <c r="B183" s="7"/>
    </row>
    <row r="184" spans="1:17" x14ac:dyDescent="0.25">
      <c r="A184" s="1"/>
      <c r="B184" s="7"/>
      <c r="C184" s="1"/>
      <c r="D184" s="1"/>
      <c r="E184" s="1"/>
      <c r="F184" s="1"/>
      <c r="G184" s="1"/>
      <c r="H184" s="1"/>
      <c r="I184" s="1"/>
      <c r="J184" s="1"/>
      <c r="K184" s="1"/>
      <c r="L184" s="1"/>
      <c r="M184" s="1"/>
      <c r="N184" s="1"/>
      <c r="O184" s="1"/>
      <c r="P184" s="1"/>
      <c r="Q184" s="1"/>
    </row>
    <row r="185" spans="1:17" x14ac:dyDescent="0.25">
      <c r="A185" s="1"/>
      <c r="B185" s="7"/>
    </row>
    <row r="186" spans="1:17" x14ac:dyDescent="0.25">
      <c r="A186" s="1"/>
      <c r="B186" s="7"/>
      <c r="C186" s="1"/>
      <c r="D186" s="1"/>
      <c r="E186" s="1"/>
      <c r="F186" s="1"/>
      <c r="G186" s="1"/>
      <c r="H186" s="1"/>
      <c r="I186" s="1"/>
      <c r="J186" s="1"/>
      <c r="K186" s="1"/>
      <c r="L186" s="1"/>
      <c r="M186" s="1"/>
      <c r="N186" s="1"/>
      <c r="O186" s="1"/>
      <c r="P186" s="1"/>
      <c r="Q186" s="1"/>
    </row>
    <row r="187" spans="1:17" x14ac:dyDescent="0.25">
      <c r="A187" s="1"/>
      <c r="B187" s="7"/>
      <c r="C187" s="1"/>
      <c r="D187" s="1"/>
      <c r="E187" s="1"/>
      <c r="F187" s="1"/>
      <c r="G187" s="1"/>
      <c r="H187" s="1"/>
      <c r="I187" s="1"/>
      <c r="J187" s="1"/>
      <c r="K187" s="1"/>
      <c r="L187" s="1"/>
      <c r="M187" s="1"/>
      <c r="N187" s="1"/>
      <c r="O187" s="1"/>
      <c r="P187" s="1"/>
      <c r="Q187" s="1"/>
    </row>
    <row r="188" spans="1:17" x14ac:dyDescent="0.25">
      <c r="A188" s="1"/>
      <c r="B188" s="7"/>
    </row>
    <row r="189" spans="1:17" x14ac:dyDescent="0.25">
      <c r="A189" s="1"/>
      <c r="B189" s="7"/>
      <c r="C189" s="1"/>
      <c r="D189" s="1"/>
      <c r="E189" s="1"/>
      <c r="F189" s="1"/>
      <c r="G189" s="1"/>
      <c r="H189" s="1"/>
      <c r="I189" s="1"/>
      <c r="J189" s="1"/>
      <c r="K189" s="1"/>
      <c r="L189" s="1"/>
      <c r="M189" s="1"/>
      <c r="N189" s="1"/>
      <c r="O189" s="1"/>
      <c r="P189" s="1"/>
      <c r="Q189" s="1"/>
    </row>
    <row r="190" spans="1:17" x14ac:dyDescent="0.25">
      <c r="A190" s="1"/>
      <c r="B190" s="7"/>
    </row>
    <row r="191" spans="1:17" x14ac:dyDescent="0.25">
      <c r="A191" s="1"/>
      <c r="B191" s="7"/>
    </row>
    <row r="192" spans="1:17" x14ac:dyDescent="0.25">
      <c r="A192" s="1"/>
      <c r="B192" s="7"/>
    </row>
    <row r="193" spans="1:2" x14ac:dyDescent="0.25">
      <c r="A193" s="1"/>
      <c r="B193" s="7"/>
    </row>
    <row r="194" spans="1:2" s="2" customFormat="1" x14ac:dyDescent="0.25">
      <c r="A194" s="1"/>
      <c r="B194" s="7"/>
    </row>
    <row r="195" spans="1:2" s="2" customFormat="1" x14ac:dyDescent="0.25">
      <c r="A195" s="1"/>
      <c r="B195" s="7"/>
    </row>
    <row r="196" spans="1:2" s="2" customFormat="1" x14ac:dyDescent="0.25">
      <c r="A196" s="1"/>
      <c r="B196" s="7"/>
    </row>
    <row r="197" spans="1:2" s="2" customFormat="1" x14ac:dyDescent="0.25">
      <c r="A197" s="1"/>
      <c r="B197" s="7"/>
    </row>
    <row r="198" spans="1:2" s="2" customFormat="1" x14ac:dyDescent="0.25">
      <c r="A198" s="1"/>
      <c r="B198" s="7"/>
    </row>
    <row r="199" spans="1:2" s="2" customFormat="1" x14ac:dyDescent="0.25">
      <c r="A199" s="1"/>
      <c r="B199" s="7"/>
    </row>
    <row r="200" spans="1:2" s="2" customFormat="1" x14ac:dyDescent="0.25">
      <c r="A200" s="1"/>
      <c r="B200" s="7"/>
    </row>
    <row r="201" spans="1:2" s="2" customFormat="1" x14ac:dyDescent="0.25">
      <c r="A201" s="1"/>
      <c r="B201" s="7"/>
    </row>
    <row r="202" spans="1:2" s="2" customFormat="1" x14ac:dyDescent="0.25">
      <c r="A202" s="1"/>
      <c r="B202" s="7"/>
    </row>
    <row r="203" spans="1:2" s="2" customFormat="1" x14ac:dyDescent="0.25">
      <c r="A203" s="1"/>
      <c r="B203" s="7"/>
    </row>
    <row r="204" spans="1:2" s="2" customFormat="1" x14ac:dyDescent="0.25">
      <c r="A204" s="1"/>
      <c r="B204" s="7"/>
    </row>
    <row r="205" spans="1:2" s="2" customFormat="1" x14ac:dyDescent="0.25">
      <c r="A205" s="1"/>
      <c r="B205" s="7"/>
    </row>
    <row r="206" spans="1:2" s="2" customFormat="1" x14ac:dyDescent="0.25">
      <c r="A206" s="1"/>
      <c r="B206" s="7"/>
    </row>
    <row r="207" spans="1:2" s="2" customFormat="1" x14ac:dyDescent="0.25">
      <c r="A207" s="1"/>
      <c r="B207" s="7"/>
    </row>
    <row r="208" spans="1:2" s="2" customFormat="1" x14ac:dyDescent="0.25">
      <c r="A208" s="1"/>
      <c r="B208" s="7"/>
    </row>
    <row r="209" spans="1:2" s="2" customFormat="1" x14ac:dyDescent="0.25">
      <c r="A209" s="1"/>
      <c r="B209" s="7"/>
    </row>
    <row r="210" spans="1:2" s="2" customFormat="1" x14ac:dyDescent="0.25">
      <c r="A210" s="1"/>
      <c r="B210" s="7"/>
    </row>
    <row r="211" spans="1:2" s="2" customFormat="1" x14ac:dyDescent="0.25">
      <c r="A211" s="1"/>
      <c r="B211" s="7"/>
    </row>
    <row r="212" spans="1:2" s="2" customFormat="1" x14ac:dyDescent="0.25">
      <c r="A212" s="1"/>
      <c r="B212" s="7"/>
    </row>
    <row r="213" spans="1:2" s="2" customFormat="1" x14ac:dyDescent="0.25">
      <c r="A213" s="1"/>
      <c r="B213" s="7"/>
    </row>
    <row r="214" spans="1:2" s="2" customFormat="1" x14ac:dyDescent="0.25">
      <c r="A214" s="1"/>
      <c r="B214" s="7"/>
    </row>
    <row r="215" spans="1:2" s="2" customFormat="1" x14ac:dyDescent="0.25">
      <c r="A215" s="1"/>
      <c r="B215" s="7"/>
    </row>
    <row r="216" spans="1:2" s="2" customFormat="1" x14ac:dyDescent="0.25">
      <c r="A216" s="1"/>
      <c r="B216" s="7"/>
    </row>
    <row r="217" spans="1:2" s="2" customFormat="1" x14ac:dyDescent="0.25">
      <c r="A217" s="1"/>
      <c r="B217" s="7"/>
    </row>
    <row r="218" spans="1:2" s="2" customFormat="1" x14ac:dyDescent="0.25">
      <c r="A218" s="1"/>
      <c r="B218" s="7"/>
    </row>
    <row r="219" spans="1:2" s="2" customFormat="1" x14ac:dyDescent="0.25">
      <c r="A219" s="1"/>
      <c r="B219" s="7"/>
    </row>
    <row r="220" spans="1:2" s="2" customFormat="1" x14ac:dyDescent="0.25">
      <c r="A220" s="1"/>
      <c r="B220" s="7"/>
    </row>
    <row r="221" spans="1:2" s="2" customFormat="1" x14ac:dyDescent="0.25">
      <c r="A221" s="1"/>
      <c r="B221" s="7"/>
    </row>
    <row r="222" spans="1:2" s="2" customFormat="1" x14ac:dyDescent="0.25">
      <c r="A222" s="1"/>
      <c r="B222" s="7"/>
    </row>
    <row r="223" spans="1:2" s="2" customFormat="1" x14ac:dyDescent="0.25">
      <c r="A223" s="1"/>
      <c r="B223" s="7"/>
    </row>
    <row r="224" spans="1:2" s="2" customFormat="1" x14ac:dyDescent="0.25">
      <c r="A224" s="1"/>
      <c r="B224" s="7"/>
    </row>
    <row r="225" spans="1:2" s="2" customFormat="1" x14ac:dyDescent="0.25">
      <c r="A225" s="1"/>
      <c r="B225" s="7"/>
    </row>
    <row r="226" spans="1:2" s="2" customFormat="1" x14ac:dyDescent="0.25">
      <c r="A226" s="1"/>
      <c r="B226" s="7"/>
    </row>
    <row r="227" spans="1:2" s="2" customFormat="1" x14ac:dyDescent="0.25">
      <c r="A227" s="1"/>
      <c r="B227" s="7"/>
    </row>
    <row r="228" spans="1:2" s="2" customFormat="1" x14ac:dyDescent="0.25">
      <c r="A228" s="1"/>
      <c r="B228" s="7"/>
    </row>
    <row r="229" spans="1:2" s="2" customFormat="1" x14ac:dyDescent="0.25">
      <c r="A229" s="1"/>
      <c r="B229" s="7"/>
    </row>
    <row r="230" spans="1:2" s="2" customFormat="1" x14ac:dyDescent="0.25">
      <c r="A230" s="1"/>
      <c r="B230" s="7"/>
    </row>
    <row r="231" spans="1:2" s="2" customFormat="1" x14ac:dyDescent="0.25">
      <c r="A231" s="1"/>
      <c r="B231" s="7"/>
    </row>
    <row r="232" spans="1:2" s="2" customFormat="1" x14ac:dyDescent="0.25">
      <c r="A232" s="1"/>
      <c r="B232" s="7"/>
    </row>
    <row r="233" spans="1:2" s="2" customFormat="1" x14ac:dyDescent="0.25">
      <c r="A233" s="1"/>
      <c r="B233" s="7"/>
    </row>
    <row r="234" spans="1:2" s="2" customFormat="1" x14ac:dyDescent="0.25">
      <c r="A234" s="1"/>
      <c r="B234" s="7"/>
    </row>
    <row r="235" spans="1:2" s="2" customFormat="1" x14ac:dyDescent="0.25">
      <c r="A235" s="1"/>
      <c r="B235" s="7"/>
    </row>
    <row r="236" spans="1:2" s="2" customFormat="1" x14ac:dyDescent="0.25">
      <c r="A236" s="1"/>
      <c r="B236" s="7"/>
    </row>
    <row r="237" spans="1:2" s="2" customFormat="1" x14ac:dyDescent="0.25">
      <c r="A237" s="1"/>
      <c r="B237" s="7"/>
    </row>
    <row r="238" spans="1:2" s="2" customFormat="1" x14ac:dyDescent="0.25">
      <c r="A238" s="1"/>
      <c r="B238" s="7"/>
    </row>
    <row r="239" spans="1:2" s="2" customFormat="1" x14ac:dyDescent="0.25">
      <c r="A239" s="1"/>
      <c r="B239" s="7"/>
    </row>
    <row r="240" spans="1:2" s="2" customFormat="1" x14ac:dyDescent="0.25">
      <c r="A240" s="1"/>
      <c r="B240" s="7"/>
    </row>
    <row r="241" spans="1:17" s="2" customFormat="1" x14ac:dyDescent="0.25">
      <c r="A241" s="1"/>
      <c r="B241" s="7"/>
    </row>
    <row r="242" spans="1:17" s="2" customFormat="1" x14ac:dyDescent="0.25">
      <c r="A242" s="1"/>
      <c r="B242" s="7"/>
    </row>
    <row r="243" spans="1:17" s="2" customFormat="1" x14ac:dyDescent="0.25">
      <c r="A243" s="1"/>
      <c r="B243" s="7"/>
    </row>
    <row r="244" spans="1:17" s="2" customFormat="1" x14ac:dyDescent="0.25">
      <c r="A244" s="1"/>
      <c r="B244" s="7"/>
    </row>
    <row r="245" spans="1:17" x14ac:dyDescent="0.25">
      <c r="A245" s="1"/>
      <c r="B245" s="7"/>
    </row>
    <row r="246" spans="1:17" x14ac:dyDescent="0.25">
      <c r="A246" s="1"/>
      <c r="B246" s="7"/>
    </row>
    <row r="247" spans="1:17" x14ac:dyDescent="0.25">
      <c r="A247" s="1"/>
      <c r="B247" s="7"/>
    </row>
    <row r="248" spans="1:17" x14ac:dyDescent="0.25">
      <c r="A248" s="1"/>
      <c r="B248" s="7"/>
      <c r="C248" s="1"/>
      <c r="D248" s="1"/>
      <c r="E248" s="1"/>
      <c r="F248" s="1"/>
      <c r="G248" s="1"/>
      <c r="H248" s="1"/>
      <c r="I248" s="1"/>
      <c r="J248" s="1"/>
      <c r="K248" s="1"/>
      <c r="L248" s="1"/>
      <c r="M248" s="1"/>
      <c r="N248" s="1"/>
      <c r="O248" s="1"/>
      <c r="P248" s="1"/>
      <c r="Q248" s="1"/>
    </row>
    <row r="249" spans="1:17" x14ac:dyDescent="0.25">
      <c r="A249" s="1"/>
      <c r="B249" s="7"/>
      <c r="C249" s="1"/>
      <c r="D249" s="1"/>
      <c r="E249" s="1"/>
      <c r="F249" s="1"/>
      <c r="G249" s="1"/>
      <c r="H249" s="1"/>
      <c r="I249" s="1"/>
      <c r="J249" s="1"/>
      <c r="K249" s="1"/>
      <c r="L249" s="1"/>
      <c r="M249" s="1"/>
      <c r="N249" s="1"/>
      <c r="O249" s="1"/>
      <c r="P249" s="1"/>
      <c r="Q249" s="1"/>
    </row>
    <row r="250" spans="1:17" x14ac:dyDescent="0.25">
      <c r="A250" s="1"/>
      <c r="B250" s="7"/>
    </row>
    <row r="251" spans="1:17" x14ac:dyDescent="0.25">
      <c r="A251" s="1"/>
      <c r="B251" s="7"/>
    </row>
    <row r="252" spans="1:17" x14ac:dyDescent="0.25">
      <c r="A252" s="1"/>
      <c r="B252" s="7"/>
      <c r="C252" s="1"/>
      <c r="D252" s="1"/>
      <c r="E252" s="1"/>
      <c r="F252" s="1"/>
      <c r="G252" s="1"/>
      <c r="H252" s="1"/>
      <c r="I252" s="1"/>
      <c r="J252" s="1"/>
      <c r="K252" s="1"/>
      <c r="L252" s="1"/>
      <c r="M252" s="1"/>
      <c r="N252" s="1"/>
      <c r="O252" s="1"/>
      <c r="P252" s="1"/>
      <c r="Q252" s="1"/>
    </row>
    <row r="253" spans="1:17" x14ac:dyDescent="0.25">
      <c r="A253" s="1"/>
      <c r="B253" s="7"/>
      <c r="C253" s="1"/>
      <c r="D253" s="1"/>
      <c r="E253" s="1"/>
      <c r="F253" s="1"/>
      <c r="G253" s="1"/>
      <c r="H253" s="1"/>
      <c r="I253" s="1"/>
      <c r="J253" s="1"/>
      <c r="K253" s="1"/>
      <c r="L253" s="1"/>
      <c r="M253" s="1"/>
      <c r="N253" s="1"/>
      <c r="O253" s="1"/>
      <c r="P253" s="1"/>
      <c r="Q253" s="1"/>
    </row>
    <row r="254" spans="1:17" x14ac:dyDescent="0.25">
      <c r="A254" s="1"/>
      <c r="B254" s="7"/>
    </row>
    <row r="255" spans="1:17" x14ac:dyDescent="0.25">
      <c r="A255" s="1"/>
      <c r="B255" s="7"/>
    </row>
    <row r="256" spans="1:17" x14ac:dyDescent="0.25">
      <c r="A256" s="1"/>
      <c r="B256" s="7"/>
    </row>
    <row r="257" spans="1:17" x14ac:dyDescent="0.25">
      <c r="A257" s="1"/>
      <c r="B257" s="7"/>
      <c r="C257" s="1"/>
      <c r="D257" s="1"/>
      <c r="E257" s="1"/>
      <c r="F257" s="1"/>
      <c r="G257" s="1"/>
      <c r="H257" s="1"/>
      <c r="I257" s="1"/>
      <c r="J257" s="1"/>
      <c r="K257" s="1"/>
      <c r="L257" s="1"/>
      <c r="M257" s="1"/>
      <c r="N257" s="1"/>
      <c r="O257" s="1"/>
      <c r="P257" s="1"/>
      <c r="Q257" s="1"/>
    </row>
    <row r="258" spans="1:17" x14ac:dyDescent="0.25">
      <c r="A258" s="1"/>
      <c r="B258" s="7"/>
    </row>
    <row r="259" spans="1:17" x14ac:dyDescent="0.25">
      <c r="A259" s="1"/>
      <c r="B259" s="7"/>
      <c r="C259" s="1"/>
      <c r="D259" s="1"/>
      <c r="E259" s="1"/>
      <c r="F259" s="1"/>
      <c r="G259" s="1"/>
      <c r="H259" s="1"/>
      <c r="I259" s="1"/>
      <c r="J259" s="1"/>
      <c r="K259" s="1"/>
      <c r="L259" s="1"/>
      <c r="M259" s="1"/>
      <c r="N259" s="1"/>
      <c r="O259" s="1"/>
      <c r="P259" s="1"/>
      <c r="Q259" s="1"/>
    </row>
    <row r="260" spans="1:17" x14ac:dyDescent="0.25">
      <c r="A260" s="1"/>
      <c r="B260" s="7"/>
    </row>
    <row r="261" spans="1:17" x14ac:dyDescent="0.25">
      <c r="A261" s="1"/>
      <c r="B261" s="7"/>
      <c r="C261" s="1"/>
      <c r="D261" s="1"/>
      <c r="E261" s="1"/>
      <c r="F261" s="1"/>
      <c r="G261" s="1"/>
      <c r="H261" s="1"/>
      <c r="I261" s="1"/>
      <c r="J261" s="1"/>
      <c r="K261" s="1"/>
      <c r="L261" s="1"/>
      <c r="M261" s="1"/>
      <c r="N261" s="1"/>
      <c r="O261" s="1"/>
      <c r="P261" s="1"/>
      <c r="Q261" s="1"/>
    </row>
    <row r="262" spans="1:17" x14ac:dyDescent="0.25">
      <c r="A262" s="1"/>
      <c r="B262" s="7"/>
      <c r="C262" s="1"/>
      <c r="D262" s="1"/>
      <c r="E262" s="1"/>
      <c r="F262" s="1"/>
      <c r="G262" s="1"/>
      <c r="H262" s="1"/>
      <c r="I262" s="1"/>
      <c r="J262" s="1"/>
      <c r="K262" s="1"/>
      <c r="L262" s="1"/>
      <c r="M262" s="1"/>
      <c r="N262" s="1"/>
      <c r="O262" s="1"/>
      <c r="P262" s="1"/>
      <c r="Q262" s="1"/>
    </row>
    <row r="263" spans="1:17" x14ac:dyDescent="0.25">
      <c r="A263" s="1"/>
      <c r="B263" s="7"/>
      <c r="C263" s="1"/>
      <c r="D263" s="1"/>
      <c r="E263" s="1"/>
      <c r="F263" s="1"/>
      <c r="G263" s="1"/>
      <c r="H263" s="1"/>
      <c r="I263" s="1"/>
      <c r="J263" s="1"/>
      <c r="K263" s="1"/>
      <c r="L263" s="1"/>
      <c r="M263" s="1"/>
      <c r="N263" s="1"/>
      <c r="O263" s="1"/>
      <c r="P263" s="1"/>
      <c r="Q263" s="1"/>
    </row>
    <row r="264" spans="1:17" x14ac:dyDescent="0.25">
      <c r="A264" s="1"/>
      <c r="B264" s="7"/>
    </row>
    <row r="265" spans="1:17" x14ac:dyDescent="0.25">
      <c r="A265" s="1"/>
      <c r="B265" s="7"/>
      <c r="C265" s="1"/>
      <c r="D265" s="1"/>
      <c r="E265" s="1"/>
      <c r="F265" s="1"/>
      <c r="G265" s="1"/>
      <c r="H265" s="1"/>
      <c r="I265" s="1"/>
      <c r="J265" s="1"/>
      <c r="K265" s="1"/>
      <c r="L265" s="1"/>
      <c r="M265" s="1"/>
      <c r="N265" s="1"/>
      <c r="O265" s="1"/>
      <c r="P265" s="1"/>
      <c r="Q265" s="1"/>
    </row>
    <row r="266" spans="1:17" x14ac:dyDescent="0.25">
      <c r="A266" s="1"/>
      <c r="B266" s="7"/>
    </row>
    <row r="267" spans="1:17" x14ac:dyDescent="0.25">
      <c r="A267" s="1"/>
      <c r="B267" s="7"/>
      <c r="C267" s="1"/>
      <c r="D267" s="1"/>
      <c r="E267" s="1"/>
      <c r="F267" s="1"/>
      <c r="G267" s="1"/>
      <c r="H267" s="1"/>
      <c r="I267" s="1"/>
      <c r="J267" s="1"/>
      <c r="K267" s="1"/>
      <c r="L267" s="1"/>
      <c r="M267" s="1"/>
      <c r="N267" s="1"/>
      <c r="O267" s="1"/>
      <c r="P267" s="1"/>
      <c r="Q267" s="1"/>
    </row>
    <row r="268" spans="1:17" x14ac:dyDescent="0.25">
      <c r="A268" s="1"/>
      <c r="B268" s="7"/>
    </row>
    <row r="269" spans="1:17" x14ac:dyDescent="0.25">
      <c r="A269" s="1"/>
      <c r="B269" s="7"/>
      <c r="C269" s="1"/>
      <c r="D269" s="1"/>
      <c r="E269" s="1"/>
      <c r="F269" s="1"/>
      <c r="G269" s="1"/>
      <c r="H269" s="1"/>
      <c r="I269" s="1"/>
      <c r="J269" s="1"/>
      <c r="K269" s="1"/>
      <c r="L269" s="1"/>
      <c r="M269" s="1"/>
      <c r="N269" s="1"/>
      <c r="O269" s="1"/>
      <c r="P269" s="1"/>
      <c r="Q269" s="1"/>
    </row>
    <row r="270" spans="1:17" x14ac:dyDescent="0.25">
      <c r="A270" s="1"/>
      <c r="B270" s="7"/>
    </row>
    <row r="271" spans="1:17" x14ac:dyDescent="0.25">
      <c r="A271" s="1"/>
      <c r="B271" s="7"/>
      <c r="C271" s="1"/>
      <c r="D271" s="1"/>
      <c r="E271" s="1"/>
      <c r="F271" s="1"/>
      <c r="G271" s="1"/>
      <c r="H271" s="1"/>
      <c r="I271" s="1"/>
      <c r="J271" s="1"/>
      <c r="K271" s="1"/>
      <c r="L271" s="1"/>
      <c r="M271" s="1"/>
      <c r="N271" s="1"/>
      <c r="O271" s="1"/>
      <c r="P271" s="1"/>
      <c r="Q271" s="1"/>
    </row>
    <row r="272" spans="1:17" x14ac:dyDescent="0.25">
      <c r="A272" s="1"/>
      <c r="B272" s="7"/>
    </row>
    <row r="273" spans="1:17" x14ac:dyDescent="0.25">
      <c r="A273" s="1"/>
      <c r="B273" s="7"/>
      <c r="C273" s="1"/>
      <c r="D273" s="1"/>
      <c r="E273" s="1"/>
      <c r="F273" s="1"/>
      <c r="G273" s="1"/>
      <c r="H273" s="1"/>
      <c r="I273" s="1"/>
      <c r="J273" s="1"/>
      <c r="K273" s="1"/>
      <c r="L273" s="1"/>
      <c r="M273" s="1"/>
      <c r="N273" s="1"/>
      <c r="O273" s="1"/>
      <c r="P273" s="1"/>
      <c r="Q273" s="1"/>
    </row>
    <row r="274" spans="1:17" x14ac:dyDescent="0.25">
      <c r="A274" s="1"/>
      <c r="B274" s="7"/>
      <c r="C274" s="1"/>
      <c r="D274" s="1"/>
      <c r="E274" s="1"/>
      <c r="F274" s="1"/>
      <c r="G274" s="1"/>
      <c r="H274" s="1"/>
      <c r="I274" s="1"/>
      <c r="J274" s="1"/>
      <c r="K274" s="1"/>
      <c r="L274" s="1"/>
      <c r="M274" s="1"/>
      <c r="N274" s="1"/>
      <c r="O274" s="1"/>
      <c r="P274" s="1"/>
      <c r="Q274" s="1"/>
    </row>
    <row r="275" spans="1:17" x14ac:dyDescent="0.25">
      <c r="A275" s="1"/>
      <c r="B275" s="7"/>
      <c r="C275" s="1"/>
      <c r="D275" s="1"/>
      <c r="E275" s="1"/>
      <c r="F275" s="1"/>
      <c r="G275" s="1"/>
      <c r="H275" s="1"/>
      <c r="I275" s="1"/>
      <c r="J275" s="1"/>
      <c r="K275" s="1"/>
      <c r="L275" s="1"/>
      <c r="M275" s="1"/>
      <c r="N275" s="1"/>
      <c r="O275" s="1"/>
      <c r="P275" s="1"/>
      <c r="Q275" s="1"/>
    </row>
    <row r="276" spans="1:17" x14ac:dyDescent="0.25">
      <c r="A276" s="1"/>
      <c r="B276" s="7"/>
    </row>
    <row r="277" spans="1:17" x14ac:dyDescent="0.25">
      <c r="A277" s="1"/>
      <c r="B277" s="7"/>
    </row>
    <row r="278" spans="1:17" x14ac:dyDescent="0.25">
      <c r="A278" s="1"/>
      <c r="B278" s="7"/>
    </row>
    <row r="279" spans="1:17" x14ac:dyDescent="0.25">
      <c r="A279" s="1"/>
      <c r="B279" s="7"/>
      <c r="C279" s="1"/>
      <c r="D279" s="1"/>
      <c r="E279" s="1"/>
      <c r="F279" s="1"/>
      <c r="G279" s="1"/>
      <c r="H279" s="1"/>
      <c r="I279" s="1"/>
      <c r="J279" s="1"/>
      <c r="K279" s="1"/>
      <c r="L279" s="1"/>
      <c r="M279" s="1"/>
      <c r="N279" s="1"/>
      <c r="O279" s="1"/>
      <c r="P279" s="1"/>
      <c r="Q279" s="1"/>
    </row>
    <row r="280" spans="1:17" x14ac:dyDescent="0.25">
      <c r="A280" s="1"/>
      <c r="B280" s="7"/>
      <c r="C280" s="1"/>
      <c r="D280" s="1"/>
      <c r="E280" s="1"/>
      <c r="F280" s="1"/>
      <c r="G280" s="1"/>
      <c r="H280" s="1"/>
      <c r="I280" s="1"/>
      <c r="J280" s="1"/>
      <c r="K280" s="1"/>
      <c r="L280" s="1"/>
      <c r="M280" s="1"/>
      <c r="N280" s="1"/>
      <c r="O280" s="1"/>
      <c r="P280" s="1"/>
      <c r="Q280" s="1"/>
    </row>
    <row r="281" spans="1:17" x14ac:dyDescent="0.25">
      <c r="A281" s="1"/>
      <c r="B281" s="7"/>
      <c r="C281" s="1"/>
      <c r="D281" s="1"/>
      <c r="E281" s="1"/>
      <c r="F281" s="1"/>
      <c r="G281" s="1"/>
      <c r="H281" s="1"/>
      <c r="I281" s="1"/>
      <c r="J281" s="1"/>
      <c r="K281" s="1"/>
      <c r="L281" s="1"/>
      <c r="M281" s="1"/>
      <c r="N281" s="1"/>
      <c r="O281" s="1"/>
      <c r="P281" s="1"/>
      <c r="Q281" s="1"/>
    </row>
    <row r="282" spans="1:17" x14ac:dyDescent="0.25">
      <c r="A282" s="1"/>
      <c r="B282" s="7"/>
      <c r="C282" s="1"/>
      <c r="D282" s="1"/>
      <c r="E282" s="1"/>
      <c r="F282" s="1"/>
      <c r="G282" s="1"/>
      <c r="H282" s="1"/>
      <c r="I282" s="1"/>
      <c r="J282" s="1"/>
      <c r="K282" s="1"/>
      <c r="L282" s="1"/>
      <c r="M282" s="1"/>
      <c r="N282" s="1"/>
      <c r="O282" s="1"/>
      <c r="P282" s="1"/>
      <c r="Q282" s="1"/>
    </row>
    <row r="283" spans="1:17" x14ac:dyDescent="0.25">
      <c r="A283" s="1"/>
      <c r="B283" s="7"/>
    </row>
    <row r="284" spans="1:17" x14ac:dyDescent="0.25">
      <c r="A284" s="1"/>
      <c r="B284" s="7"/>
    </row>
    <row r="285" spans="1:17" x14ac:dyDescent="0.25">
      <c r="A285" s="1"/>
      <c r="B285" s="7"/>
    </row>
    <row r="286" spans="1:17" x14ac:dyDescent="0.25">
      <c r="A286" s="1"/>
      <c r="B286" s="7"/>
    </row>
    <row r="287" spans="1:17" x14ac:dyDescent="0.25">
      <c r="A287" s="1"/>
      <c r="B287" s="7"/>
    </row>
    <row r="288" spans="1:17" x14ac:dyDescent="0.25">
      <c r="A288" s="1"/>
      <c r="B288" s="7"/>
      <c r="C288" s="1"/>
      <c r="D288" s="1"/>
      <c r="E288" s="1"/>
      <c r="F288" s="1"/>
      <c r="G288" s="1"/>
      <c r="H288" s="1"/>
      <c r="I288" s="1"/>
      <c r="J288" s="1"/>
      <c r="K288" s="1"/>
      <c r="L288" s="1"/>
      <c r="M288" s="1"/>
      <c r="N288" s="1"/>
      <c r="O288" s="1"/>
      <c r="P288" s="1"/>
      <c r="Q288" s="1"/>
    </row>
    <row r="289" spans="1:17" x14ac:dyDescent="0.25">
      <c r="A289" s="1"/>
      <c r="B289" s="7"/>
    </row>
    <row r="290" spans="1:17" x14ac:dyDescent="0.25">
      <c r="A290" s="1"/>
      <c r="B290" s="7"/>
      <c r="C290" s="1"/>
      <c r="D290" s="1"/>
      <c r="E290" s="1"/>
      <c r="F290" s="1"/>
      <c r="G290" s="1"/>
      <c r="H290" s="1"/>
      <c r="I290" s="1"/>
      <c r="J290" s="1"/>
      <c r="K290" s="1"/>
      <c r="L290" s="1"/>
      <c r="M290" s="1"/>
      <c r="N290" s="1"/>
      <c r="O290" s="1"/>
      <c r="P290" s="1"/>
      <c r="Q290" s="1"/>
    </row>
    <row r="291" spans="1:17" x14ac:dyDescent="0.25">
      <c r="A291" s="1"/>
      <c r="B291" s="7"/>
      <c r="C291" s="1"/>
      <c r="D291" s="1"/>
      <c r="E291" s="1"/>
      <c r="F291" s="1"/>
      <c r="G291" s="1"/>
      <c r="H291" s="1"/>
      <c r="I291" s="1"/>
      <c r="J291" s="1"/>
      <c r="K291" s="1"/>
      <c r="L291" s="1"/>
      <c r="M291" s="1"/>
      <c r="N291" s="1"/>
      <c r="O291" s="1"/>
      <c r="P291" s="1"/>
      <c r="Q291" s="1"/>
    </row>
    <row r="292" spans="1:17" x14ac:dyDescent="0.25">
      <c r="A292" s="1"/>
      <c r="B292" s="7"/>
      <c r="C292" s="1"/>
      <c r="D292" s="1"/>
      <c r="E292" s="1"/>
      <c r="F292" s="1"/>
      <c r="G292" s="1"/>
      <c r="H292" s="1"/>
      <c r="I292" s="1"/>
      <c r="J292" s="1"/>
      <c r="K292" s="1"/>
      <c r="L292" s="1"/>
      <c r="M292" s="1"/>
      <c r="N292" s="1"/>
      <c r="O292" s="1"/>
      <c r="P292" s="1"/>
      <c r="Q292" s="1"/>
    </row>
    <row r="293" spans="1:17" x14ac:dyDescent="0.25">
      <c r="A293" s="1"/>
      <c r="B293" s="7"/>
      <c r="C293" s="1"/>
      <c r="D293" s="1"/>
      <c r="E293" s="1"/>
      <c r="F293" s="1"/>
      <c r="G293" s="1"/>
      <c r="H293" s="1"/>
      <c r="I293" s="1"/>
      <c r="J293" s="1"/>
      <c r="K293" s="1"/>
      <c r="L293" s="1"/>
      <c r="M293" s="1"/>
      <c r="N293" s="1"/>
      <c r="O293" s="1"/>
      <c r="P293" s="1"/>
      <c r="Q293" s="1"/>
    </row>
    <row r="294" spans="1:17" x14ac:dyDescent="0.25">
      <c r="A294" s="1"/>
      <c r="B294" s="7"/>
      <c r="C294" s="1"/>
      <c r="D294" s="1"/>
      <c r="E294" s="1"/>
      <c r="F294" s="1"/>
      <c r="G294" s="1"/>
      <c r="H294" s="1"/>
      <c r="I294" s="1"/>
      <c r="J294" s="1"/>
      <c r="K294" s="1"/>
      <c r="L294" s="1"/>
      <c r="M294" s="1"/>
      <c r="N294" s="1"/>
      <c r="O294" s="1"/>
      <c r="P294" s="1"/>
      <c r="Q294" s="1"/>
    </row>
    <row r="295" spans="1:17" x14ac:dyDescent="0.25">
      <c r="A295" s="1"/>
      <c r="B295" s="7"/>
    </row>
    <row r="296" spans="1:17" x14ac:dyDescent="0.25">
      <c r="A296" s="1"/>
      <c r="B296" s="7"/>
      <c r="C296" s="1"/>
      <c r="D296" s="1"/>
      <c r="E296" s="1"/>
      <c r="F296" s="1"/>
      <c r="G296" s="1"/>
      <c r="H296" s="1"/>
      <c r="I296" s="1"/>
      <c r="J296" s="1"/>
      <c r="K296" s="1"/>
      <c r="L296" s="1"/>
      <c r="M296" s="1"/>
      <c r="N296" s="1"/>
      <c r="O296" s="1"/>
      <c r="P296" s="1"/>
      <c r="Q296" s="1"/>
    </row>
    <row r="297" spans="1:17" x14ac:dyDescent="0.25">
      <c r="A297" s="1"/>
      <c r="B297" s="7"/>
      <c r="C297" s="1"/>
      <c r="D297" s="1"/>
      <c r="E297" s="1"/>
      <c r="F297" s="1"/>
      <c r="G297" s="1"/>
      <c r="H297" s="1"/>
      <c r="I297" s="1"/>
      <c r="J297" s="1"/>
      <c r="K297" s="1"/>
      <c r="L297" s="1"/>
      <c r="M297" s="1"/>
      <c r="N297" s="1"/>
      <c r="O297" s="1"/>
      <c r="P297" s="1"/>
      <c r="Q297" s="1"/>
    </row>
    <row r="298" spans="1:17" x14ac:dyDescent="0.25">
      <c r="A298" s="1"/>
      <c r="B298" s="7"/>
      <c r="C298" s="1"/>
      <c r="D298" s="1"/>
      <c r="E298" s="1"/>
      <c r="F298" s="1"/>
      <c r="G298" s="1"/>
      <c r="H298" s="1"/>
      <c r="I298" s="1"/>
      <c r="J298" s="1"/>
      <c r="K298" s="1"/>
      <c r="L298" s="1"/>
      <c r="M298" s="1"/>
      <c r="N298" s="1"/>
      <c r="O298" s="1"/>
      <c r="P298" s="1"/>
      <c r="Q298" s="1"/>
    </row>
    <row r="299" spans="1:17" x14ac:dyDescent="0.25">
      <c r="A299" s="1"/>
      <c r="B299" s="7"/>
      <c r="C299" s="1"/>
      <c r="D299" s="1"/>
      <c r="E299" s="1"/>
      <c r="F299" s="1"/>
      <c r="G299" s="1"/>
      <c r="H299" s="1"/>
      <c r="I299" s="1"/>
      <c r="J299" s="1"/>
      <c r="K299" s="1"/>
      <c r="L299" s="1"/>
      <c r="M299" s="1"/>
      <c r="N299" s="1"/>
      <c r="O299" s="1"/>
      <c r="P299" s="1"/>
      <c r="Q299" s="1"/>
    </row>
    <row r="300" spans="1:17" x14ac:dyDescent="0.25">
      <c r="A300" s="1"/>
      <c r="B300" s="7"/>
    </row>
    <row r="301" spans="1:17" x14ac:dyDescent="0.25">
      <c r="A301" s="1"/>
      <c r="B301" s="7"/>
    </row>
    <row r="302" spans="1:17" x14ac:dyDescent="0.25">
      <c r="A302" s="1"/>
      <c r="B302" s="7"/>
    </row>
    <row r="303" spans="1:17" x14ac:dyDescent="0.25">
      <c r="A303" s="1"/>
      <c r="B303" s="7"/>
      <c r="C303" s="1"/>
      <c r="D303" s="1"/>
      <c r="E303" s="1"/>
      <c r="F303" s="1"/>
      <c r="G303" s="1"/>
      <c r="H303" s="1"/>
      <c r="I303" s="1"/>
      <c r="J303" s="1"/>
      <c r="K303" s="1"/>
      <c r="L303" s="1"/>
      <c r="M303" s="1"/>
      <c r="N303" s="1"/>
      <c r="O303" s="1"/>
      <c r="P303" s="1"/>
      <c r="Q303" s="1"/>
    </row>
    <row r="304" spans="1:17" x14ac:dyDescent="0.25">
      <c r="A304" s="1"/>
      <c r="B304" s="7"/>
      <c r="C304" s="1"/>
      <c r="D304" s="1"/>
      <c r="E304" s="1"/>
      <c r="F304" s="1"/>
      <c r="G304" s="1"/>
      <c r="H304" s="1"/>
      <c r="I304" s="1"/>
      <c r="J304" s="1"/>
      <c r="K304" s="1"/>
      <c r="L304" s="1"/>
      <c r="M304" s="1"/>
      <c r="N304" s="1"/>
      <c r="O304" s="1"/>
      <c r="P304" s="1"/>
      <c r="Q304" s="1"/>
    </row>
    <row r="305" spans="1:17" x14ac:dyDescent="0.25">
      <c r="A305" s="1"/>
      <c r="B305" s="7"/>
    </row>
    <row r="306" spans="1:17" x14ac:dyDescent="0.25">
      <c r="A306" s="1"/>
      <c r="B306" s="7"/>
    </row>
    <row r="307" spans="1:17" x14ac:dyDescent="0.25">
      <c r="A307" s="1"/>
      <c r="B307" s="7"/>
      <c r="C307" s="1"/>
      <c r="D307" s="1"/>
      <c r="E307" s="1"/>
      <c r="F307" s="1"/>
      <c r="G307" s="1"/>
      <c r="H307" s="1"/>
      <c r="I307" s="1"/>
      <c r="J307" s="1"/>
      <c r="K307" s="1"/>
      <c r="L307" s="1"/>
      <c r="M307" s="1"/>
      <c r="N307" s="1"/>
      <c r="O307" s="1"/>
      <c r="P307" s="1"/>
      <c r="Q307" s="1"/>
    </row>
    <row r="308" spans="1:17" x14ac:dyDescent="0.25">
      <c r="A308" s="1"/>
      <c r="B308" s="7"/>
      <c r="C308" s="1"/>
      <c r="D308" s="1"/>
      <c r="E308" s="1"/>
      <c r="F308" s="1"/>
      <c r="G308" s="1"/>
      <c r="H308" s="1"/>
      <c r="I308" s="1"/>
      <c r="J308" s="1"/>
      <c r="K308" s="1"/>
      <c r="L308" s="1"/>
      <c r="M308" s="1"/>
      <c r="N308" s="1"/>
      <c r="O308" s="1"/>
      <c r="P308" s="1"/>
      <c r="Q308" s="1"/>
    </row>
    <row r="309" spans="1:17" x14ac:dyDescent="0.25">
      <c r="A309" s="1"/>
      <c r="B309" s="7"/>
    </row>
    <row r="310" spans="1:17" x14ac:dyDescent="0.25">
      <c r="A310" s="1"/>
      <c r="B310" s="7"/>
    </row>
    <row r="311" spans="1:17" x14ac:dyDescent="0.25">
      <c r="A311" s="1"/>
      <c r="B311" s="7"/>
    </row>
    <row r="312" spans="1:17" x14ac:dyDescent="0.25">
      <c r="A312" s="1"/>
      <c r="B312" s="7"/>
    </row>
    <row r="313" spans="1:17" x14ac:dyDescent="0.25">
      <c r="A313" s="1"/>
      <c r="B313" s="7"/>
    </row>
    <row r="314" spans="1:17" x14ac:dyDescent="0.25">
      <c r="A314" s="1"/>
      <c r="B314" s="7"/>
      <c r="C314" s="1"/>
      <c r="D314" s="1"/>
      <c r="E314" s="1"/>
      <c r="F314" s="1"/>
      <c r="G314" s="1"/>
      <c r="H314" s="1"/>
      <c r="I314" s="1"/>
      <c r="J314" s="1"/>
      <c r="K314" s="1"/>
      <c r="L314" s="1"/>
      <c r="M314" s="1"/>
      <c r="N314" s="1"/>
      <c r="O314" s="1"/>
      <c r="P314" s="1"/>
      <c r="Q314" s="1"/>
    </row>
    <row r="315" spans="1:17" x14ac:dyDescent="0.25">
      <c r="A315" s="1"/>
      <c r="B315" s="7"/>
    </row>
    <row r="316" spans="1:17" x14ac:dyDescent="0.25">
      <c r="A316" s="1"/>
      <c r="B316" s="7"/>
      <c r="C316" s="1"/>
      <c r="D316" s="1"/>
      <c r="E316" s="1"/>
      <c r="F316" s="1"/>
      <c r="G316" s="1"/>
      <c r="H316" s="1"/>
      <c r="I316" s="1"/>
      <c r="J316" s="1"/>
      <c r="K316" s="1"/>
      <c r="L316" s="1"/>
      <c r="M316" s="1"/>
      <c r="N316" s="1"/>
      <c r="O316" s="1"/>
      <c r="P316" s="1"/>
      <c r="Q316" s="1"/>
    </row>
    <row r="317" spans="1:17" x14ac:dyDescent="0.25">
      <c r="A317" s="1"/>
      <c r="B317" s="7"/>
      <c r="C317" s="1"/>
      <c r="D317" s="1"/>
      <c r="E317" s="1"/>
      <c r="F317" s="1"/>
      <c r="G317" s="1"/>
      <c r="H317" s="1"/>
      <c r="I317" s="1"/>
      <c r="J317" s="1"/>
      <c r="K317" s="1"/>
      <c r="L317" s="1"/>
      <c r="M317" s="1"/>
      <c r="N317" s="1"/>
      <c r="O317" s="1"/>
      <c r="P317" s="1"/>
      <c r="Q317" s="1"/>
    </row>
    <row r="318" spans="1:17" x14ac:dyDescent="0.25">
      <c r="A318" s="1"/>
      <c r="B318" s="7"/>
      <c r="C318" s="1"/>
      <c r="D318" s="1"/>
      <c r="E318" s="1"/>
      <c r="F318" s="1"/>
      <c r="G318" s="1"/>
      <c r="H318" s="1"/>
      <c r="I318" s="1"/>
      <c r="J318" s="1"/>
      <c r="K318" s="1"/>
      <c r="L318" s="1"/>
      <c r="M318" s="1"/>
      <c r="N318" s="1"/>
      <c r="O318" s="1"/>
      <c r="P318" s="1"/>
      <c r="Q318" s="1"/>
    </row>
    <row r="319" spans="1:17" x14ac:dyDescent="0.25">
      <c r="A319" s="1"/>
      <c r="B319" s="7"/>
      <c r="C319" s="1"/>
      <c r="D319" s="1"/>
      <c r="E319" s="1"/>
      <c r="F319" s="1"/>
      <c r="G319" s="1"/>
      <c r="H319" s="1"/>
      <c r="I319" s="1"/>
      <c r="J319" s="1"/>
      <c r="K319" s="1"/>
      <c r="L319" s="1"/>
      <c r="M319" s="1"/>
      <c r="N319" s="1"/>
      <c r="O319" s="1"/>
      <c r="P319" s="1"/>
      <c r="Q319" s="1"/>
    </row>
    <row r="320" spans="1:17" x14ac:dyDescent="0.25">
      <c r="A320" s="1"/>
      <c r="B320" s="7"/>
      <c r="C320" s="1"/>
      <c r="D320" s="1"/>
      <c r="E320" s="1"/>
      <c r="F320" s="1"/>
      <c r="G320" s="1"/>
      <c r="H320" s="1"/>
      <c r="I320" s="1"/>
      <c r="J320" s="1"/>
      <c r="K320" s="1"/>
      <c r="L320" s="1"/>
      <c r="M320" s="1"/>
      <c r="N320" s="1"/>
      <c r="O320" s="1"/>
      <c r="P320" s="1"/>
      <c r="Q320" s="1"/>
    </row>
    <row r="321" spans="1:17" x14ac:dyDescent="0.25">
      <c r="A321" s="1"/>
      <c r="B321" s="7"/>
      <c r="C321" s="1"/>
      <c r="D321" s="1"/>
      <c r="E321" s="1"/>
      <c r="F321" s="1"/>
      <c r="G321" s="1"/>
      <c r="H321" s="1"/>
      <c r="I321" s="1"/>
      <c r="J321" s="1"/>
      <c r="K321" s="1"/>
      <c r="L321" s="1"/>
      <c r="M321" s="1"/>
      <c r="N321" s="1"/>
      <c r="O321" s="1"/>
      <c r="P321" s="1"/>
      <c r="Q321" s="1"/>
    </row>
    <row r="322" spans="1:17" x14ac:dyDescent="0.25">
      <c r="A322" s="1"/>
      <c r="B322" s="7"/>
      <c r="C322" s="1"/>
      <c r="D322" s="1"/>
      <c r="E322" s="1"/>
      <c r="F322" s="1"/>
      <c r="G322" s="1"/>
      <c r="H322" s="1"/>
      <c r="I322" s="1"/>
      <c r="J322" s="1"/>
      <c r="K322" s="1"/>
      <c r="L322" s="1"/>
      <c r="M322" s="1"/>
      <c r="N322" s="1"/>
      <c r="O322" s="1"/>
      <c r="P322" s="1"/>
      <c r="Q322" s="1"/>
    </row>
    <row r="323" spans="1:17" x14ac:dyDescent="0.25">
      <c r="A323" s="1"/>
      <c r="B323" s="7"/>
      <c r="C323" s="1"/>
      <c r="D323" s="1"/>
      <c r="E323" s="1"/>
      <c r="F323" s="1"/>
      <c r="G323" s="1"/>
      <c r="H323" s="1"/>
      <c r="I323" s="1"/>
      <c r="J323" s="1"/>
      <c r="K323" s="1"/>
      <c r="L323" s="1"/>
      <c r="M323" s="1"/>
      <c r="N323" s="1"/>
      <c r="O323" s="1"/>
      <c r="P323" s="1"/>
      <c r="Q323" s="1"/>
    </row>
    <row r="324" spans="1:17" x14ac:dyDescent="0.25">
      <c r="A324" s="1"/>
      <c r="B324" s="7"/>
      <c r="C324" s="1"/>
      <c r="D324" s="1"/>
      <c r="E324" s="1"/>
      <c r="F324" s="1"/>
      <c r="G324" s="1"/>
      <c r="H324" s="1"/>
      <c r="I324" s="1"/>
      <c r="J324" s="1"/>
      <c r="K324" s="1"/>
      <c r="L324" s="1"/>
      <c r="M324" s="1"/>
      <c r="N324" s="1"/>
      <c r="O324" s="1"/>
      <c r="P324" s="1"/>
      <c r="Q324" s="1"/>
    </row>
    <row r="325" spans="1:17" x14ac:dyDescent="0.25">
      <c r="A325" s="1"/>
      <c r="B325" s="7"/>
      <c r="C325" s="1"/>
      <c r="D325" s="1"/>
      <c r="E325" s="1"/>
      <c r="F325" s="1"/>
      <c r="G325" s="1"/>
      <c r="H325" s="1"/>
      <c r="I325" s="1"/>
      <c r="J325" s="1"/>
      <c r="K325" s="1"/>
      <c r="L325" s="1"/>
      <c r="M325" s="1"/>
      <c r="N325" s="1"/>
      <c r="O325" s="1"/>
      <c r="P325" s="1"/>
      <c r="Q325" s="1"/>
    </row>
    <row r="326" spans="1:17" x14ac:dyDescent="0.25">
      <c r="A326" s="1"/>
      <c r="B326" s="7"/>
    </row>
    <row r="327" spans="1:17" x14ac:dyDescent="0.25">
      <c r="A327" s="1"/>
      <c r="B327" s="7"/>
    </row>
    <row r="328" spans="1:17" x14ac:dyDescent="0.25">
      <c r="A328" s="1"/>
      <c r="B328" s="7"/>
    </row>
    <row r="329" spans="1:17" x14ac:dyDescent="0.25">
      <c r="A329" s="1"/>
      <c r="B329" s="7"/>
      <c r="C329" s="1"/>
      <c r="D329" s="1"/>
      <c r="E329" s="1"/>
      <c r="F329" s="1"/>
      <c r="G329" s="1"/>
      <c r="H329" s="1"/>
      <c r="I329" s="1"/>
      <c r="J329" s="1"/>
      <c r="K329" s="1"/>
      <c r="L329" s="1"/>
      <c r="M329" s="1"/>
      <c r="N329" s="1"/>
      <c r="O329" s="1"/>
      <c r="P329" s="1"/>
      <c r="Q329" s="1"/>
    </row>
    <row r="330" spans="1:17" x14ac:dyDescent="0.25">
      <c r="A330" s="1"/>
      <c r="B330" s="7"/>
      <c r="C330" s="1"/>
      <c r="D330" s="1"/>
      <c r="E330" s="1"/>
      <c r="F330" s="1"/>
      <c r="G330" s="1"/>
      <c r="H330" s="1"/>
      <c r="I330" s="1"/>
      <c r="J330" s="1"/>
      <c r="K330" s="1"/>
      <c r="L330" s="1"/>
      <c r="M330" s="1"/>
      <c r="N330" s="1"/>
      <c r="O330" s="1"/>
      <c r="P330" s="1"/>
      <c r="Q330" s="1"/>
    </row>
    <row r="331" spans="1:17" x14ac:dyDescent="0.25">
      <c r="A331" s="1"/>
      <c r="B331" s="7"/>
    </row>
    <row r="332" spans="1:17" x14ac:dyDescent="0.25">
      <c r="A332" s="1"/>
      <c r="B332" s="7"/>
    </row>
    <row r="333" spans="1:17" x14ac:dyDescent="0.25">
      <c r="A333" s="1"/>
      <c r="B333" s="7"/>
    </row>
    <row r="334" spans="1:17" x14ac:dyDescent="0.25">
      <c r="A334" s="1"/>
      <c r="B334" s="7"/>
    </row>
    <row r="335" spans="1:17" x14ac:dyDescent="0.25">
      <c r="A335" s="1"/>
      <c r="B335" s="7"/>
      <c r="C335" s="1"/>
      <c r="D335" s="1"/>
      <c r="E335" s="1"/>
      <c r="F335" s="1"/>
      <c r="G335" s="1"/>
      <c r="H335" s="1"/>
      <c r="I335" s="1"/>
      <c r="J335" s="1"/>
      <c r="K335" s="1"/>
      <c r="L335" s="1"/>
      <c r="M335" s="1"/>
      <c r="N335" s="1"/>
      <c r="O335" s="1"/>
      <c r="P335" s="1"/>
      <c r="Q335" s="1"/>
    </row>
    <row r="336" spans="1:17" x14ac:dyDescent="0.25">
      <c r="A336" s="1"/>
      <c r="B336" s="7"/>
      <c r="C336" s="1"/>
      <c r="D336" s="1"/>
      <c r="E336" s="1"/>
      <c r="F336" s="1"/>
      <c r="G336" s="1"/>
      <c r="H336" s="1"/>
      <c r="I336" s="1"/>
      <c r="J336" s="1"/>
      <c r="K336" s="1"/>
      <c r="L336" s="1"/>
      <c r="M336" s="1"/>
      <c r="N336" s="1"/>
      <c r="O336" s="1"/>
      <c r="P336" s="1"/>
      <c r="Q336" s="1"/>
    </row>
    <row r="337" spans="1:17" x14ac:dyDescent="0.25">
      <c r="A337" s="1"/>
      <c r="B337" s="7"/>
      <c r="C337" s="1"/>
      <c r="D337" s="1"/>
      <c r="E337" s="1"/>
      <c r="F337" s="1"/>
      <c r="G337" s="1"/>
      <c r="H337" s="1"/>
      <c r="I337" s="1"/>
      <c r="J337" s="1"/>
      <c r="K337" s="1"/>
      <c r="L337" s="1"/>
      <c r="M337" s="1"/>
      <c r="N337" s="1"/>
      <c r="O337" s="1"/>
      <c r="P337" s="1"/>
      <c r="Q337" s="1"/>
    </row>
    <row r="338" spans="1:17" x14ac:dyDescent="0.25">
      <c r="A338" s="1"/>
      <c r="B338" s="7"/>
    </row>
    <row r="339" spans="1:17" x14ac:dyDescent="0.25">
      <c r="A339" s="1"/>
      <c r="B339" s="7"/>
    </row>
    <row r="340" spans="1:17" x14ac:dyDescent="0.25">
      <c r="A340" s="1"/>
      <c r="B340" s="7"/>
    </row>
    <row r="341" spans="1:17" x14ac:dyDescent="0.25">
      <c r="A341" s="1"/>
      <c r="B341" s="7"/>
    </row>
    <row r="342" spans="1:17" x14ac:dyDescent="0.25">
      <c r="A342" s="1"/>
      <c r="B342" s="7"/>
    </row>
    <row r="343" spans="1:17" x14ac:dyDescent="0.25">
      <c r="A343" s="1"/>
      <c r="B343" s="7"/>
      <c r="C343" s="1"/>
      <c r="D343" s="1"/>
      <c r="E343" s="1"/>
      <c r="F343" s="1"/>
      <c r="G343" s="1"/>
      <c r="H343" s="1"/>
      <c r="I343" s="1"/>
      <c r="J343" s="1"/>
      <c r="K343" s="1"/>
      <c r="L343" s="1"/>
      <c r="M343" s="1"/>
      <c r="N343" s="1"/>
      <c r="O343" s="1"/>
      <c r="P343" s="1"/>
      <c r="Q343" s="1"/>
    </row>
    <row r="344" spans="1:17" x14ac:dyDescent="0.25">
      <c r="A344" s="1"/>
      <c r="B344" s="7"/>
    </row>
    <row r="345" spans="1:17" x14ac:dyDescent="0.25">
      <c r="A345" s="1"/>
      <c r="B345" s="7"/>
    </row>
    <row r="346" spans="1:17" x14ac:dyDescent="0.25">
      <c r="A346" s="1"/>
      <c r="B346" s="7"/>
      <c r="C346" s="1"/>
      <c r="D346" s="1"/>
      <c r="E346" s="1"/>
      <c r="F346" s="1"/>
      <c r="G346" s="1"/>
      <c r="H346" s="1"/>
      <c r="I346" s="1"/>
      <c r="J346" s="1"/>
      <c r="K346" s="1"/>
      <c r="L346" s="1"/>
      <c r="M346" s="1"/>
      <c r="N346" s="1"/>
      <c r="O346" s="1"/>
      <c r="P346" s="1"/>
      <c r="Q346" s="1"/>
    </row>
    <row r="347" spans="1:17" x14ac:dyDescent="0.25">
      <c r="A347" s="1"/>
      <c r="B347" s="7"/>
      <c r="C347" s="1"/>
      <c r="D347" s="1"/>
      <c r="E347" s="1"/>
      <c r="F347" s="1"/>
      <c r="G347" s="1"/>
      <c r="H347" s="1"/>
      <c r="I347" s="1"/>
      <c r="J347" s="1"/>
      <c r="K347" s="1"/>
      <c r="L347" s="1"/>
      <c r="M347" s="1"/>
      <c r="N347" s="1"/>
      <c r="O347" s="1"/>
      <c r="P347" s="1"/>
      <c r="Q347" s="1"/>
    </row>
    <row r="348" spans="1:17" x14ac:dyDescent="0.25">
      <c r="A348" s="1"/>
      <c r="B348" s="7"/>
    </row>
    <row r="349" spans="1:17" x14ac:dyDescent="0.25">
      <c r="A349" s="1"/>
      <c r="B349" s="7"/>
    </row>
    <row r="350" spans="1:17" x14ac:dyDescent="0.25">
      <c r="A350" s="1"/>
      <c r="B350" s="7"/>
    </row>
    <row r="351" spans="1:17" x14ac:dyDescent="0.25">
      <c r="A351" s="1"/>
      <c r="B351" s="7"/>
      <c r="C351" s="1"/>
      <c r="D351" s="1"/>
      <c r="E351" s="1"/>
      <c r="F351" s="1"/>
      <c r="G351" s="1"/>
      <c r="H351" s="1"/>
      <c r="I351" s="1"/>
      <c r="J351" s="1"/>
      <c r="K351" s="1"/>
      <c r="L351" s="1"/>
      <c r="M351" s="1"/>
      <c r="N351" s="1"/>
      <c r="O351" s="1"/>
      <c r="P351" s="1"/>
      <c r="Q351" s="1"/>
    </row>
    <row r="352" spans="1:17" x14ac:dyDescent="0.25">
      <c r="A352" s="1"/>
      <c r="B352" s="7"/>
      <c r="C352" s="1"/>
      <c r="D352" s="1"/>
      <c r="E352" s="1"/>
      <c r="F352" s="1"/>
      <c r="G352" s="1"/>
      <c r="H352" s="1"/>
      <c r="I352" s="1"/>
      <c r="J352" s="1"/>
      <c r="K352" s="1"/>
      <c r="L352" s="1"/>
      <c r="M352" s="1"/>
      <c r="N352" s="1"/>
      <c r="O352" s="1"/>
      <c r="P352" s="1"/>
      <c r="Q352" s="1"/>
    </row>
    <row r="353" spans="1:17" x14ac:dyDescent="0.25">
      <c r="A353" s="1"/>
      <c r="B353" s="7"/>
      <c r="C353" s="1"/>
      <c r="D353" s="1"/>
      <c r="E353" s="1"/>
      <c r="F353" s="1"/>
      <c r="G353" s="1"/>
      <c r="H353" s="1"/>
      <c r="I353" s="1"/>
      <c r="J353" s="1"/>
      <c r="K353" s="1"/>
      <c r="L353" s="1"/>
      <c r="M353" s="1"/>
      <c r="N353" s="1"/>
      <c r="O353" s="1"/>
      <c r="P353" s="1"/>
      <c r="Q353" s="1"/>
    </row>
    <row r="354" spans="1:17" x14ac:dyDescent="0.25">
      <c r="A354" s="1"/>
      <c r="B354" s="7"/>
      <c r="C354" s="1"/>
      <c r="D354" s="1"/>
      <c r="E354" s="1"/>
      <c r="F354" s="1"/>
      <c r="G354" s="1"/>
      <c r="H354" s="1"/>
      <c r="I354" s="1"/>
      <c r="J354" s="1"/>
      <c r="K354" s="1"/>
      <c r="L354" s="1"/>
      <c r="M354" s="1"/>
      <c r="N354" s="1"/>
      <c r="O354" s="1"/>
      <c r="P354" s="1"/>
      <c r="Q354" s="1"/>
    </row>
    <row r="355" spans="1:17" x14ac:dyDescent="0.25">
      <c r="A355" s="1"/>
      <c r="B355" s="7"/>
    </row>
    <row r="356" spans="1:17" x14ac:dyDescent="0.25">
      <c r="A356" s="1"/>
      <c r="B356" s="7"/>
    </row>
    <row r="357" spans="1:17" x14ac:dyDescent="0.25">
      <c r="A357" s="1"/>
      <c r="B357" s="7"/>
    </row>
    <row r="358" spans="1:17" x14ac:dyDescent="0.25">
      <c r="A358" s="1"/>
      <c r="B358" s="7"/>
      <c r="C358" s="1"/>
      <c r="D358" s="1"/>
      <c r="E358" s="1"/>
      <c r="F358" s="1"/>
      <c r="G358" s="1"/>
      <c r="H358" s="1"/>
      <c r="I358" s="1"/>
      <c r="J358" s="1"/>
      <c r="K358" s="1"/>
      <c r="L358" s="1"/>
      <c r="M358" s="1"/>
      <c r="N358" s="1"/>
      <c r="O358" s="1"/>
      <c r="P358" s="1"/>
      <c r="Q358" s="1"/>
    </row>
    <row r="359" spans="1:17" x14ac:dyDescent="0.25">
      <c r="A359" s="1"/>
      <c r="B359" s="7"/>
      <c r="C359" s="1"/>
      <c r="D359" s="1"/>
      <c r="E359" s="1"/>
      <c r="F359" s="1"/>
      <c r="G359" s="1"/>
      <c r="H359" s="1"/>
      <c r="I359" s="1"/>
      <c r="J359" s="1"/>
      <c r="K359" s="1"/>
      <c r="L359" s="1"/>
      <c r="M359" s="1"/>
      <c r="N359" s="1"/>
      <c r="O359" s="1"/>
      <c r="P359" s="1"/>
      <c r="Q359" s="1"/>
    </row>
    <row r="360" spans="1:17" x14ac:dyDescent="0.25">
      <c r="A360" s="1"/>
      <c r="B360" s="7"/>
    </row>
    <row r="361" spans="1:17" x14ac:dyDescent="0.25">
      <c r="A361" s="1"/>
      <c r="B361" s="7"/>
    </row>
    <row r="362" spans="1:17" x14ac:dyDescent="0.25">
      <c r="A362" s="1"/>
      <c r="B362" s="7"/>
      <c r="C362" s="1"/>
      <c r="D362" s="1"/>
      <c r="E362" s="1"/>
      <c r="F362" s="1"/>
      <c r="G362" s="1"/>
      <c r="H362" s="1"/>
      <c r="I362" s="1"/>
      <c r="J362" s="1"/>
      <c r="K362" s="1"/>
      <c r="L362" s="1"/>
      <c r="M362" s="1"/>
      <c r="N362" s="1"/>
      <c r="O362" s="1"/>
      <c r="P362" s="1"/>
      <c r="Q362" s="1"/>
    </row>
    <row r="363" spans="1:17" x14ac:dyDescent="0.25">
      <c r="A363" s="1"/>
      <c r="B363" s="7"/>
      <c r="C363" s="1"/>
      <c r="D363" s="1"/>
      <c r="E363" s="1"/>
      <c r="F363" s="1"/>
      <c r="G363" s="1"/>
      <c r="H363" s="1"/>
      <c r="I363" s="1"/>
      <c r="J363" s="1"/>
      <c r="K363" s="1"/>
      <c r="L363" s="1"/>
      <c r="M363" s="1"/>
      <c r="N363" s="1"/>
      <c r="O363" s="1"/>
      <c r="P363" s="1"/>
      <c r="Q363" s="1"/>
    </row>
    <row r="364" spans="1:17" x14ac:dyDescent="0.25">
      <c r="A364" s="1"/>
      <c r="B364" s="7"/>
    </row>
    <row r="365" spans="1:17" x14ac:dyDescent="0.25">
      <c r="A365" s="1"/>
      <c r="B365" s="7"/>
    </row>
    <row r="366" spans="1:17" x14ac:dyDescent="0.25">
      <c r="A366" s="1"/>
      <c r="B366" s="7"/>
    </row>
    <row r="367" spans="1:17" x14ac:dyDescent="0.25">
      <c r="A367" s="1"/>
      <c r="B367" s="7"/>
    </row>
    <row r="368" spans="1:17" x14ac:dyDescent="0.25">
      <c r="A368" s="1"/>
      <c r="B368" s="7"/>
    </row>
    <row r="369" spans="1:17" x14ac:dyDescent="0.25">
      <c r="A369" s="1"/>
      <c r="B369" s="7"/>
      <c r="C369" s="1"/>
      <c r="D369" s="1"/>
      <c r="E369" s="1"/>
      <c r="F369" s="1"/>
      <c r="G369" s="1"/>
      <c r="H369" s="1"/>
      <c r="I369" s="1"/>
      <c r="J369" s="1"/>
      <c r="K369" s="1"/>
      <c r="L369" s="1"/>
      <c r="M369" s="1"/>
      <c r="N369" s="1"/>
      <c r="O369" s="1"/>
      <c r="P369" s="1"/>
      <c r="Q369" s="1"/>
    </row>
    <row r="370" spans="1:17" x14ac:dyDescent="0.25">
      <c r="A370" s="1"/>
      <c r="B370" s="7"/>
    </row>
    <row r="371" spans="1:17" x14ac:dyDescent="0.25">
      <c r="A371" s="1"/>
      <c r="B371" s="7"/>
      <c r="C371" s="1"/>
      <c r="D371" s="1"/>
      <c r="E371" s="1"/>
      <c r="F371" s="1"/>
      <c r="G371" s="1"/>
      <c r="H371" s="1"/>
      <c r="I371" s="1"/>
      <c r="J371" s="1"/>
      <c r="K371" s="1"/>
      <c r="L371" s="1"/>
      <c r="M371" s="1"/>
      <c r="N371" s="1"/>
      <c r="O371" s="1"/>
      <c r="P371" s="1"/>
      <c r="Q371" s="1"/>
    </row>
    <row r="372" spans="1:17" x14ac:dyDescent="0.25">
      <c r="A372" s="1"/>
      <c r="B372" s="7"/>
      <c r="C372" s="1"/>
      <c r="D372" s="1"/>
      <c r="E372" s="1"/>
      <c r="F372" s="1"/>
      <c r="G372" s="1"/>
      <c r="H372" s="1"/>
      <c r="I372" s="1"/>
      <c r="J372" s="1"/>
      <c r="K372" s="1"/>
      <c r="L372" s="1"/>
      <c r="M372" s="1"/>
      <c r="N372" s="1"/>
      <c r="O372" s="1"/>
      <c r="P372" s="1"/>
      <c r="Q372" s="1"/>
    </row>
    <row r="373" spans="1:17" x14ac:dyDescent="0.25">
      <c r="A373" s="1"/>
      <c r="B373" s="7"/>
      <c r="C373" s="1"/>
      <c r="D373" s="1"/>
      <c r="E373" s="1"/>
      <c r="F373" s="1"/>
      <c r="G373" s="1"/>
      <c r="H373" s="1"/>
      <c r="I373" s="1"/>
      <c r="J373" s="1"/>
      <c r="K373" s="1"/>
      <c r="L373" s="1"/>
      <c r="M373" s="1"/>
      <c r="N373" s="1"/>
      <c r="O373" s="1"/>
      <c r="P373" s="1"/>
      <c r="Q373" s="1"/>
    </row>
    <row r="374" spans="1:17" x14ac:dyDescent="0.25">
      <c r="A374" s="1"/>
      <c r="B374" s="7"/>
      <c r="C374" s="1"/>
      <c r="D374" s="1"/>
      <c r="E374" s="1"/>
      <c r="F374" s="1"/>
      <c r="G374" s="1"/>
      <c r="H374" s="1"/>
      <c r="I374" s="1"/>
      <c r="J374" s="1"/>
      <c r="K374" s="1"/>
      <c r="L374" s="1"/>
      <c r="M374" s="1"/>
      <c r="N374" s="1"/>
      <c r="O374" s="1"/>
      <c r="P374" s="1"/>
      <c r="Q374" s="1"/>
    </row>
    <row r="375" spans="1:17" x14ac:dyDescent="0.25">
      <c r="A375" s="1"/>
      <c r="B375" s="7"/>
      <c r="C375" s="1"/>
      <c r="D375" s="1"/>
      <c r="E375" s="1"/>
      <c r="F375" s="1"/>
      <c r="G375" s="1"/>
      <c r="H375" s="1"/>
      <c r="I375" s="1"/>
      <c r="J375" s="1"/>
      <c r="K375" s="1"/>
      <c r="L375" s="1"/>
      <c r="M375" s="1"/>
      <c r="N375" s="1"/>
      <c r="O375" s="1"/>
      <c r="P375" s="1"/>
      <c r="Q375" s="1"/>
    </row>
    <row r="376" spans="1:17" x14ac:dyDescent="0.25">
      <c r="A376" s="1"/>
      <c r="B376" s="7"/>
      <c r="C376" s="1"/>
      <c r="D376" s="1"/>
      <c r="E376" s="1"/>
      <c r="F376" s="1"/>
      <c r="G376" s="1"/>
      <c r="H376" s="1"/>
      <c r="I376" s="1"/>
      <c r="J376" s="1"/>
      <c r="K376" s="1"/>
      <c r="L376" s="1"/>
      <c r="M376" s="1"/>
      <c r="N376" s="1"/>
      <c r="O376" s="1"/>
      <c r="P376" s="1"/>
      <c r="Q376" s="1"/>
    </row>
    <row r="377" spans="1:17" x14ac:dyDescent="0.25">
      <c r="A377" s="1"/>
      <c r="B377" s="7"/>
      <c r="C377" s="1"/>
      <c r="D377" s="1"/>
      <c r="E377" s="1"/>
      <c r="F377" s="1"/>
      <c r="G377" s="1"/>
      <c r="H377" s="1"/>
      <c r="I377" s="1"/>
      <c r="J377" s="1"/>
      <c r="K377" s="1"/>
      <c r="L377" s="1"/>
      <c r="M377" s="1"/>
      <c r="N377" s="1"/>
      <c r="O377" s="1"/>
      <c r="P377" s="1"/>
      <c r="Q377" s="1"/>
    </row>
    <row r="378" spans="1:17" x14ac:dyDescent="0.25">
      <c r="A378" s="1"/>
      <c r="B378" s="7"/>
      <c r="C378" s="1"/>
      <c r="D378" s="1"/>
      <c r="E378" s="1"/>
      <c r="F378" s="1"/>
      <c r="G378" s="1"/>
      <c r="H378" s="1"/>
      <c r="I378" s="1"/>
      <c r="J378" s="1"/>
      <c r="K378" s="1"/>
      <c r="L378" s="1"/>
      <c r="M378" s="1"/>
      <c r="N378" s="1"/>
      <c r="O378" s="1"/>
      <c r="P378" s="1"/>
      <c r="Q378" s="1"/>
    </row>
    <row r="379" spans="1:17" x14ac:dyDescent="0.25">
      <c r="A379" s="1"/>
      <c r="B379" s="7"/>
      <c r="C379" s="1"/>
      <c r="D379" s="1"/>
      <c r="E379" s="1"/>
      <c r="F379" s="1"/>
      <c r="G379" s="1"/>
      <c r="H379" s="1"/>
      <c r="I379" s="1"/>
      <c r="J379" s="1"/>
      <c r="K379" s="1"/>
      <c r="L379" s="1"/>
      <c r="M379" s="1"/>
      <c r="N379" s="1"/>
      <c r="O379" s="1"/>
      <c r="P379" s="1"/>
      <c r="Q379" s="1"/>
    </row>
    <row r="380" spans="1:17" x14ac:dyDescent="0.25">
      <c r="A380" s="1"/>
      <c r="B380" s="7"/>
      <c r="C380" s="1"/>
      <c r="D380" s="1"/>
      <c r="E380" s="1"/>
      <c r="F380" s="1"/>
      <c r="G380" s="1"/>
      <c r="H380" s="1"/>
      <c r="I380" s="1"/>
      <c r="J380" s="1"/>
      <c r="K380" s="1"/>
      <c r="L380" s="1"/>
      <c r="M380" s="1"/>
      <c r="N380" s="1"/>
      <c r="O380" s="1"/>
      <c r="P380" s="1"/>
      <c r="Q380" s="1"/>
    </row>
    <row r="381" spans="1:17" x14ac:dyDescent="0.25">
      <c r="A381" s="1"/>
      <c r="B381" s="7"/>
    </row>
    <row r="382" spans="1:17" x14ac:dyDescent="0.25">
      <c r="A382" s="1"/>
      <c r="B382" s="7"/>
    </row>
    <row r="383" spans="1:17" x14ac:dyDescent="0.25">
      <c r="A383" s="1"/>
      <c r="B383" s="7"/>
    </row>
    <row r="384" spans="1:17" x14ac:dyDescent="0.25">
      <c r="A384" s="1"/>
      <c r="B384" s="7"/>
      <c r="C384" s="1"/>
      <c r="D384" s="1"/>
      <c r="E384" s="1"/>
      <c r="F384" s="1"/>
      <c r="G384" s="1"/>
      <c r="H384" s="1"/>
      <c r="I384" s="1"/>
      <c r="J384" s="1"/>
      <c r="K384" s="1"/>
      <c r="L384" s="1"/>
      <c r="M384" s="1"/>
      <c r="N384" s="1"/>
      <c r="O384" s="1"/>
      <c r="P384" s="1"/>
      <c r="Q384" s="1"/>
    </row>
    <row r="385" spans="1:17" x14ac:dyDescent="0.25">
      <c r="A385" s="1"/>
      <c r="B385" s="7"/>
      <c r="C385" s="1"/>
      <c r="D385" s="1"/>
      <c r="E385" s="1"/>
      <c r="F385" s="1"/>
      <c r="G385" s="1"/>
      <c r="H385" s="1"/>
      <c r="I385" s="1"/>
      <c r="J385" s="1"/>
      <c r="K385" s="1"/>
      <c r="L385" s="1"/>
      <c r="M385" s="1"/>
      <c r="N385" s="1"/>
      <c r="O385" s="1"/>
      <c r="P385" s="1"/>
      <c r="Q385" s="1"/>
    </row>
    <row r="386" spans="1:17" x14ac:dyDescent="0.25">
      <c r="A386" s="1"/>
      <c r="B386" s="7"/>
    </row>
    <row r="387" spans="1:17" x14ac:dyDescent="0.25">
      <c r="A387" s="1"/>
      <c r="B387" s="7"/>
    </row>
    <row r="388" spans="1:17" x14ac:dyDescent="0.25">
      <c r="A388" s="1"/>
      <c r="B388" s="7"/>
    </row>
    <row r="389" spans="1:17" x14ac:dyDescent="0.25">
      <c r="A389" s="1"/>
      <c r="B389" s="7"/>
    </row>
    <row r="390" spans="1:17" x14ac:dyDescent="0.25">
      <c r="A390" s="1"/>
      <c r="B390" s="7"/>
      <c r="C390" s="1"/>
      <c r="D390" s="1"/>
      <c r="E390" s="1"/>
      <c r="F390" s="1"/>
      <c r="G390" s="1"/>
      <c r="H390" s="1"/>
      <c r="I390" s="1"/>
      <c r="J390" s="1"/>
      <c r="K390" s="1"/>
      <c r="L390" s="1"/>
      <c r="M390" s="1"/>
      <c r="N390" s="1"/>
      <c r="O390" s="1"/>
      <c r="P390" s="1"/>
      <c r="Q390" s="1"/>
    </row>
    <row r="391" spans="1:17" x14ac:dyDescent="0.25">
      <c r="A391" s="1"/>
      <c r="B391" s="7"/>
      <c r="C391" s="1"/>
      <c r="D391" s="1"/>
      <c r="E391" s="1"/>
      <c r="F391" s="1"/>
      <c r="G391" s="1"/>
      <c r="H391" s="1"/>
      <c r="I391" s="1"/>
      <c r="J391" s="1"/>
      <c r="K391" s="1"/>
      <c r="L391" s="1"/>
      <c r="M391" s="1"/>
      <c r="N391" s="1"/>
      <c r="O391" s="1"/>
      <c r="P391" s="1"/>
      <c r="Q391" s="1"/>
    </row>
    <row r="392" spans="1:17" x14ac:dyDescent="0.25">
      <c r="A392" s="1"/>
      <c r="B392" s="7"/>
      <c r="C392" s="1"/>
      <c r="D392" s="1"/>
      <c r="E392" s="1"/>
      <c r="F392" s="1"/>
      <c r="G392" s="1"/>
      <c r="H392" s="1"/>
      <c r="I392" s="1"/>
      <c r="J392" s="1"/>
      <c r="K392" s="1"/>
      <c r="L392" s="1"/>
      <c r="M392" s="1"/>
      <c r="N392" s="1"/>
      <c r="O392" s="1"/>
      <c r="P392" s="1"/>
      <c r="Q392" s="1"/>
    </row>
    <row r="393" spans="1:17" x14ac:dyDescent="0.25">
      <c r="A393" s="1"/>
      <c r="B393" s="7"/>
    </row>
    <row r="394" spans="1:17" x14ac:dyDescent="0.25">
      <c r="A394" s="1"/>
      <c r="B394" s="7"/>
    </row>
    <row r="395" spans="1:17" x14ac:dyDescent="0.25">
      <c r="A395" s="1"/>
      <c r="B395" s="7"/>
    </row>
    <row r="396" spans="1:17" x14ac:dyDescent="0.25">
      <c r="A396" s="1"/>
      <c r="B396" s="7"/>
    </row>
    <row r="397" spans="1:17" x14ac:dyDescent="0.25">
      <c r="A397" s="1"/>
      <c r="B397" s="7"/>
    </row>
    <row r="398" spans="1:17" x14ac:dyDescent="0.25">
      <c r="A398" s="1"/>
      <c r="B398" s="7"/>
      <c r="C398" s="1"/>
      <c r="D398" s="1"/>
      <c r="E398" s="1"/>
      <c r="F398" s="1"/>
      <c r="G398" s="1"/>
      <c r="H398" s="1"/>
      <c r="I398" s="1"/>
      <c r="J398" s="1"/>
      <c r="K398" s="1"/>
      <c r="L398" s="1"/>
      <c r="M398" s="1"/>
      <c r="N398" s="1"/>
      <c r="O398" s="1"/>
      <c r="P398" s="1"/>
      <c r="Q398" s="1"/>
    </row>
    <row r="399" spans="1:17" x14ac:dyDescent="0.25">
      <c r="A399" s="1"/>
      <c r="B399" s="7"/>
    </row>
    <row r="400" spans="1:17" x14ac:dyDescent="0.25">
      <c r="A400" s="1"/>
      <c r="B400" s="7"/>
    </row>
    <row r="401" spans="1:17" x14ac:dyDescent="0.25">
      <c r="A401" s="1"/>
      <c r="B401" s="7"/>
      <c r="C401" s="1"/>
      <c r="D401" s="1"/>
      <c r="E401" s="1"/>
      <c r="F401" s="1"/>
      <c r="G401" s="1"/>
      <c r="H401" s="1"/>
      <c r="I401" s="1"/>
      <c r="J401" s="1"/>
      <c r="K401" s="1"/>
      <c r="L401" s="1"/>
      <c r="M401" s="1"/>
      <c r="N401" s="1"/>
      <c r="O401" s="1"/>
      <c r="P401" s="1"/>
      <c r="Q401" s="1"/>
    </row>
    <row r="402" spans="1:17" x14ac:dyDescent="0.25">
      <c r="A402" s="1"/>
      <c r="B402" s="7"/>
      <c r="C402" s="1"/>
      <c r="D402" s="1"/>
      <c r="E402" s="1"/>
      <c r="F402" s="1"/>
      <c r="G402" s="1"/>
      <c r="H402" s="1"/>
      <c r="I402" s="1"/>
      <c r="J402" s="1"/>
      <c r="K402" s="1"/>
      <c r="L402" s="1"/>
      <c r="M402" s="1"/>
      <c r="N402" s="1"/>
      <c r="O402" s="1"/>
      <c r="P402" s="1"/>
      <c r="Q402" s="1"/>
    </row>
    <row r="403" spans="1:17" x14ac:dyDescent="0.25">
      <c r="A403" s="1"/>
      <c r="B403" s="7"/>
    </row>
    <row r="404" spans="1:17" x14ac:dyDescent="0.25">
      <c r="A404" s="1"/>
      <c r="B404" s="7"/>
    </row>
    <row r="405" spans="1:17" x14ac:dyDescent="0.25">
      <c r="A405" s="1"/>
      <c r="B405" s="7"/>
    </row>
    <row r="406" spans="1:17" x14ac:dyDescent="0.25">
      <c r="A406" s="1"/>
      <c r="B406" s="7"/>
      <c r="C406" s="1"/>
      <c r="D406" s="1"/>
      <c r="E406" s="1"/>
      <c r="F406" s="1"/>
      <c r="G406" s="1"/>
      <c r="H406" s="1"/>
      <c r="I406" s="1"/>
      <c r="J406" s="1"/>
      <c r="K406" s="1"/>
      <c r="L406" s="1"/>
      <c r="M406" s="1"/>
      <c r="N406" s="1"/>
      <c r="O406" s="1"/>
      <c r="P406" s="1"/>
      <c r="Q406" s="1"/>
    </row>
    <row r="407" spans="1:17" x14ac:dyDescent="0.25">
      <c r="A407" s="1"/>
      <c r="B407" s="7"/>
      <c r="C407" s="1"/>
      <c r="D407" s="1"/>
      <c r="E407" s="1"/>
      <c r="F407" s="1"/>
      <c r="G407" s="1"/>
      <c r="H407" s="1"/>
      <c r="I407" s="1"/>
      <c r="J407" s="1"/>
      <c r="K407" s="1"/>
      <c r="L407" s="1"/>
      <c r="M407" s="1"/>
      <c r="N407" s="1"/>
      <c r="O407" s="1"/>
      <c r="P407" s="1"/>
      <c r="Q407" s="1"/>
    </row>
    <row r="408" spans="1:17" x14ac:dyDescent="0.25">
      <c r="A408" s="1"/>
      <c r="B408" s="7"/>
      <c r="C408" s="1"/>
      <c r="D408" s="1"/>
      <c r="E408" s="1"/>
      <c r="F408" s="1"/>
      <c r="G408" s="1"/>
      <c r="H408" s="1"/>
      <c r="I408" s="1"/>
      <c r="J408" s="1"/>
      <c r="K408" s="1"/>
      <c r="L408" s="1"/>
      <c r="M408" s="1"/>
      <c r="N408" s="1"/>
      <c r="O408" s="1"/>
      <c r="P408" s="1"/>
      <c r="Q408" s="1"/>
    </row>
    <row r="409" spans="1:17" x14ac:dyDescent="0.25">
      <c r="A409" s="1"/>
      <c r="B409" s="7"/>
      <c r="C409" s="1"/>
      <c r="D409" s="1"/>
      <c r="E409" s="1"/>
      <c r="F409" s="1"/>
      <c r="G409" s="1"/>
      <c r="H409" s="1"/>
      <c r="I409" s="1"/>
      <c r="J409" s="1"/>
      <c r="K409" s="1"/>
      <c r="L409" s="1"/>
      <c r="M409" s="1"/>
      <c r="N409" s="1"/>
      <c r="O409" s="1"/>
      <c r="P409" s="1"/>
      <c r="Q409" s="1"/>
    </row>
    <row r="410" spans="1:17" x14ac:dyDescent="0.25">
      <c r="A410" s="1"/>
      <c r="B410" s="7"/>
    </row>
    <row r="411" spans="1:17" x14ac:dyDescent="0.25">
      <c r="A411" s="1"/>
      <c r="B411" s="7"/>
    </row>
    <row r="412" spans="1:17" x14ac:dyDescent="0.25">
      <c r="A412" s="1"/>
      <c r="B412" s="7"/>
    </row>
    <row r="413" spans="1:17" x14ac:dyDescent="0.25">
      <c r="A413" s="1"/>
      <c r="B413" s="7"/>
    </row>
    <row r="414" spans="1:17" x14ac:dyDescent="0.25">
      <c r="A414" s="1"/>
      <c r="B414" s="7"/>
      <c r="E414" s="1"/>
      <c r="F414" s="1"/>
      <c r="G414" s="1"/>
      <c r="J414" s="1"/>
      <c r="K414" s="1"/>
      <c r="L414" s="1"/>
      <c r="O414" s="1"/>
      <c r="P414" s="1"/>
      <c r="Q414" s="1"/>
    </row>
    <row r="415" spans="1:17" x14ac:dyDescent="0.25">
      <c r="A415" s="1"/>
      <c r="B415" s="7"/>
    </row>
    <row r="416" spans="1:17" x14ac:dyDescent="0.25">
      <c r="A416" s="1"/>
      <c r="B416" s="7"/>
    </row>
    <row r="417" spans="1:17" x14ac:dyDescent="0.25">
      <c r="A417" s="1"/>
      <c r="B417" s="7"/>
    </row>
    <row r="418" spans="1:17" x14ac:dyDescent="0.25">
      <c r="A418" s="1"/>
      <c r="B418" s="7"/>
      <c r="E418" s="1"/>
      <c r="F418" s="1"/>
      <c r="G418" s="1"/>
      <c r="J418" s="1"/>
      <c r="K418" s="1"/>
      <c r="L418" s="1"/>
      <c r="O418" s="1"/>
      <c r="P418" s="1"/>
      <c r="Q418" s="1"/>
    </row>
    <row r="419" spans="1:17" x14ac:dyDescent="0.25">
      <c r="A419" s="1"/>
      <c r="B419" s="7"/>
    </row>
    <row r="420" spans="1:17" x14ac:dyDescent="0.25">
      <c r="A420" s="1"/>
      <c r="B420" s="7"/>
    </row>
    <row r="421" spans="1:17" x14ac:dyDescent="0.25">
      <c r="A421" s="1"/>
      <c r="B421" s="7"/>
    </row>
    <row r="422" spans="1:17" x14ac:dyDescent="0.25">
      <c r="A422" s="1"/>
      <c r="B422" s="7"/>
    </row>
    <row r="423" spans="1:17" x14ac:dyDescent="0.25">
      <c r="A423" s="1"/>
      <c r="B423" s="7"/>
    </row>
    <row r="424" spans="1:17" x14ac:dyDescent="0.25">
      <c r="A424" s="1"/>
      <c r="B424" s="7"/>
      <c r="C424" s="1"/>
      <c r="D424" s="1"/>
      <c r="E424" s="1"/>
      <c r="F424" s="1"/>
      <c r="G424" s="1"/>
      <c r="H424" s="1"/>
      <c r="I424" s="1"/>
      <c r="J424" s="1"/>
      <c r="K424" s="1"/>
      <c r="L424" s="1"/>
      <c r="M424" s="1"/>
      <c r="N424" s="1"/>
      <c r="O424" s="1"/>
      <c r="P424" s="1"/>
      <c r="Q424" s="1"/>
    </row>
    <row r="425" spans="1:17" x14ac:dyDescent="0.25">
      <c r="A425" s="1"/>
      <c r="B425" s="7"/>
    </row>
    <row r="426" spans="1:17" x14ac:dyDescent="0.25">
      <c r="A426" s="1"/>
      <c r="B426" s="7"/>
    </row>
    <row r="427" spans="1:17" x14ac:dyDescent="0.25">
      <c r="A427" s="1"/>
      <c r="B427" s="7"/>
    </row>
    <row r="428" spans="1:17" x14ac:dyDescent="0.25">
      <c r="A428" s="1"/>
      <c r="B428" s="7"/>
    </row>
    <row r="429" spans="1:17" x14ac:dyDescent="0.25">
      <c r="A429" s="1"/>
      <c r="B429" s="7"/>
    </row>
    <row r="430" spans="1:17" x14ac:dyDescent="0.25">
      <c r="A430" s="1"/>
      <c r="B430" s="7"/>
    </row>
    <row r="431" spans="1:17" x14ac:dyDescent="0.25">
      <c r="A431" s="1"/>
      <c r="B431" s="7"/>
    </row>
    <row r="432" spans="1:17" x14ac:dyDescent="0.25">
      <c r="A432" s="1"/>
      <c r="B432" s="7"/>
    </row>
    <row r="433" spans="1:17" x14ac:dyDescent="0.25">
      <c r="A433" s="1"/>
      <c r="B433" s="7"/>
    </row>
    <row r="434" spans="1:17" x14ac:dyDescent="0.25">
      <c r="A434" s="1"/>
      <c r="B434" s="7"/>
    </row>
    <row r="435" spans="1:17" x14ac:dyDescent="0.25">
      <c r="A435" s="1"/>
      <c r="B435" s="7"/>
    </row>
    <row r="436" spans="1:17" x14ac:dyDescent="0.25">
      <c r="A436" s="1"/>
      <c r="B436" s="7"/>
    </row>
    <row r="437" spans="1:17" x14ac:dyDescent="0.25">
      <c r="A437" s="1"/>
      <c r="B437" s="7"/>
    </row>
    <row r="438" spans="1:17" x14ac:dyDescent="0.25">
      <c r="A438" s="1"/>
      <c r="B438" s="7"/>
    </row>
    <row r="439" spans="1:17" x14ac:dyDescent="0.25">
      <c r="A439" s="1"/>
      <c r="B439" s="7"/>
      <c r="E439" s="1"/>
      <c r="F439" s="1"/>
      <c r="G439" s="1"/>
      <c r="J439" s="1"/>
      <c r="K439" s="1"/>
      <c r="L439" s="1"/>
      <c r="O439" s="1"/>
      <c r="P439" s="1"/>
      <c r="Q439" s="1"/>
    </row>
    <row r="440" spans="1:17" x14ac:dyDescent="0.25">
      <c r="A440" s="1"/>
      <c r="B440" s="7"/>
    </row>
    <row r="441" spans="1:17" x14ac:dyDescent="0.25">
      <c r="A441" s="1"/>
      <c r="B441" s="7"/>
    </row>
    <row r="442" spans="1:17" x14ac:dyDescent="0.25">
      <c r="A442" s="1"/>
      <c r="B442" s="7"/>
    </row>
    <row r="443" spans="1:17" x14ac:dyDescent="0.25">
      <c r="A443" s="1"/>
      <c r="B443" s="7"/>
    </row>
    <row r="444" spans="1:17" x14ac:dyDescent="0.25">
      <c r="A444" s="1"/>
      <c r="B444" s="7"/>
    </row>
    <row r="445" spans="1:17" x14ac:dyDescent="0.25">
      <c r="A445" s="1"/>
      <c r="B445" s="7"/>
    </row>
    <row r="446" spans="1:17" x14ac:dyDescent="0.25">
      <c r="A446" s="1"/>
      <c r="B446" s="7"/>
    </row>
    <row r="447" spans="1:17" x14ac:dyDescent="0.25">
      <c r="A447" s="1"/>
      <c r="B447" s="7"/>
    </row>
    <row r="448" spans="1:17" x14ac:dyDescent="0.25">
      <c r="A448" s="1"/>
      <c r="B448" s="7"/>
    </row>
    <row r="449" spans="1:17" x14ac:dyDescent="0.25">
      <c r="A449" s="1"/>
      <c r="B449" s="7"/>
    </row>
    <row r="450" spans="1:17" x14ac:dyDescent="0.25">
      <c r="A450" s="1"/>
      <c r="B450" s="7"/>
    </row>
    <row r="451" spans="1:17" x14ac:dyDescent="0.25">
      <c r="A451" s="1"/>
      <c r="B451" s="7"/>
    </row>
    <row r="452" spans="1:17" x14ac:dyDescent="0.25">
      <c r="A452" s="1"/>
      <c r="B452" s="7"/>
    </row>
    <row r="453" spans="1:17" x14ac:dyDescent="0.25">
      <c r="A453" s="1"/>
      <c r="B453" s="7"/>
    </row>
    <row r="454" spans="1:17" x14ac:dyDescent="0.25">
      <c r="A454" s="1"/>
      <c r="B454" s="7"/>
    </row>
    <row r="455" spans="1:17" x14ac:dyDescent="0.25">
      <c r="A455" s="1"/>
      <c r="B455" s="7"/>
    </row>
    <row r="456" spans="1:17" x14ac:dyDescent="0.25">
      <c r="A456" s="1"/>
      <c r="B456" s="7"/>
      <c r="E456" s="1"/>
      <c r="F456" s="1"/>
      <c r="G456" s="1"/>
      <c r="J456" s="1"/>
      <c r="K456" s="1"/>
      <c r="L456" s="1"/>
      <c r="O456" s="1"/>
      <c r="P456" s="1"/>
      <c r="Q456" s="1"/>
    </row>
    <row r="457" spans="1:17" x14ac:dyDescent="0.25">
      <c r="A457" s="1"/>
      <c r="B457" s="7"/>
      <c r="C457" s="1"/>
      <c r="D457" s="1"/>
      <c r="E457" s="1"/>
      <c r="F457" s="1"/>
      <c r="G457" s="1"/>
      <c r="H457" s="1"/>
      <c r="I457" s="1"/>
      <c r="J457" s="1"/>
      <c r="K457" s="1"/>
      <c r="L457" s="1"/>
      <c r="M457" s="1"/>
      <c r="N457" s="1"/>
      <c r="O457" s="1"/>
      <c r="P457" s="1"/>
      <c r="Q457" s="1"/>
    </row>
    <row r="458" spans="1:17" x14ac:dyDescent="0.25">
      <c r="A458" s="1"/>
      <c r="B458" s="7"/>
    </row>
    <row r="459" spans="1:17" x14ac:dyDescent="0.25">
      <c r="A459" s="1"/>
      <c r="B459" s="7"/>
    </row>
    <row r="460" spans="1:17" x14ac:dyDescent="0.25">
      <c r="A460" s="1"/>
      <c r="B460" s="7"/>
    </row>
    <row r="461" spans="1:17" x14ac:dyDescent="0.25">
      <c r="A461" s="1"/>
      <c r="B461" s="7"/>
    </row>
    <row r="462" spans="1:17" x14ac:dyDescent="0.25">
      <c r="A462" s="1"/>
      <c r="B462" s="7"/>
      <c r="E462" s="1"/>
      <c r="F462" s="1"/>
      <c r="G462" s="1"/>
      <c r="J462" s="1"/>
      <c r="K462" s="1"/>
      <c r="L462" s="1"/>
      <c r="O462" s="1"/>
      <c r="P462" s="1"/>
      <c r="Q462" s="1"/>
    </row>
    <row r="463" spans="1:17" x14ac:dyDescent="0.25">
      <c r="A463" s="1"/>
      <c r="B463" s="7"/>
    </row>
    <row r="464" spans="1:17" x14ac:dyDescent="0.25">
      <c r="A464" s="1"/>
      <c r="B464" s="7"/>
      <c r="E464" s="1"/>
      <c r="F464" s="1"/>
      <c r="G464" s="1"/>
      <c r="J464" s="1"/>
      <c r="K464" s="1"/>
      <c r="L464" s="1"/>
      <c r="O464" s="1"/>
      <c r="P464" s="1"/>
      <c r="Q464" s="1"/>
    </row>
    <row r="465" spans="1:17" x14ac:dyDescent="0.25">
      <c r="A465" s="1"/>
      <c r="B465" s="7"/>
      <c r="C465" s="1"/>
      <c r="D465" s="1"/>
      <c r="E465" s="1"/>
      <c r="F465" s="1"/>
      <c r="G465" s="1"/>
      <c r="H465" s="1"/>
      <c r="I465" s="1"/>
      <c r="J465" s="1"/>
      <c r="K465" s="1"/>
      <c r="L465" s="1"/>
      <c r="M465" s="1"/>
      <c r="N465" s="1"/>
      <c r="O465" s="1"/>
      <c r="P465" s="1"/>
      <c r="Q465" s="1"/>
    </row>
    <row r="466" spans="1:17" x14ac:dyDescent="0.25">
      <c r="A466" s="1"/>
      <c r="B466" s="7"/>
      <c r="C466" s="1"/>
      <c r="D466" s="1"/>
      <c r="E466" s="1"/>
      <c r="F466" s="1"/>
      <c r="G466" s="1"/>
      <c r="H466" s="1"/>
      <c r="I466" s="1"/>
      <c r="J466" s="1"/>
      <c r="K466" s="1"/>
      <c r="L466" s="1"/>
      <c r="M466" s="1"/>
      <c r="N466" s="1"/>
      <c r="O466" s="1"/>
      <c r="P466" s="1"/>
      <c r="Q466" s="1"/>
    </row>
    <row r="467" spans="1:17" x14ac:dyDescent="0.25">
      <c r="A467" s="1"/>
      <c r="B467" s="7"/>
    </row>
    <row r="468" spans="1:17" x14ac:dyDescent="0.25">
      <c r="A468" s="1"/>
      <c r="B468" s="7"/>
      <c r="C468" s="1"/>
      <c r="D468" s="1"/>
      <c r="E468" s="1"/>
      <c r="F468" s="1"/>
      <c r="G468" s="1"/>
      <c r="H468" s="1"/>
      <c r="I468" s="1"/>
      <c r="J468" s="1"/>
      <c r="K468" s="1"/>
      <c r="L468" s="1"/>
      <c r="M468" s="1"/>
      <c r="N468" s="1"/>
      <c r="O468" s="1"/>
      <c r="P468" s="1"/>
      <c r="Q468" s="1"/>
    </row>
    <row r="469" spans="1:17" x14ac:dyDescent="0.25">
      <c r="A469" s="1"/>
      <c r="B469" s="7"/>
      <c r="C469" s="1"/>
      <c r="D469" s="1"/>
      <c r="E469" s="1"/>
      <c r="F469" s="1"/>
      <c r="G469" s="1"/>
      <c r="H469" s="1"/>
      <c r="I469" s="1"/>
      <c r="J469" s="1"/>
      <c r="K469" s="1"/>
      <c r="L469" s="1"/>
      <c r="M469" s="1"/>
      <c r="N469" s="1"/>
      <c r="O469" s="1"/>
      <c r="P469" s="1"/>
      <c r="Q469" s="1"/>
    </row>
    <row r="470" spans="1:17" x14ac:dyDescent="0.25">
      <c r="A470" s="1"/>
      <c r="B470" s="7"/>
      <c r="C470" s="1"/>
      <c r="D470" s="1"/>
      <c r="E470" s="1"/>
      <c r="F470" s="1"/>
      <c r="G470" s="1"/>
      <c r="H470" s="1"/>
      <c r="I470" s="1"/>
      <c r="J470" s="1"/>
      <c r="K470" s="1"/>
      <c r="L470" s="1"/>
      <c r="M470" s="1"/>
      <c r="N470" s="1"/>
      <c r="O470" s="1"/>
      <c r="P470" s="1"/>
      <c r="Q470" s="1"/>
    </row>
    <row r="471" spans="1:17" x14ac:dyDescent="0.25">
      <c r="A471" s="1"/>
      <c r="B471" s="7"/>
      <c r="C471" s="1"/>
      <c r="D471" s="1"/>
      <c r="E471" s="1"/>
      <c r="F471" s="1"/>
      <c r="G471" s="1"/>
      <c r="H471" s="1"/>
      <c r="I471" s="1"/>
      <c r="J471" s="1"/>
      <c r="K471" s="1"/>
      <c r="L471" s="1"/>
      <c r="M471" s="1"/>
      <c r="N471" s="1"/>
      <c r="O471" s="1"/>
      <c r="P471" s="1"/>
      <c r="Q471" s="1"/>
    </row>
    <row r="472" spans="1:17" x14ac:dyDescent="0.25">
      <c r="A472" s="1"/>
      <c r="B472" s="7"/>
    </row>
    <row r="473" spans="1:17" x14ac:dyDescent="0.25">
      <c r="A473" s="1"/>
      <c r="B473" s="7"/>
    </row>
    <row r="474" spans="1:17" x14ac:dyDescent="0.25">
      <c r="A474" s="1"/>
      <c r="B474" s="7"/>
    </row>
    <row r="475" spans="1:17" x14ac:dyDescent="0.25">
      <c r="A475" s="1"/>
      <c r="B475" s="7"/>
      <c r="C475" s="1"/>
      <c r="D475" s="1"/>
      <c r="E475" s="1"/>
      <c r="F475" s="1"/>
      <c r="G475" s="1"/>
      <c r="H475" s="1"/>
      <c r="I475" s="1"/>
      <c r="J475" s="1"/>
      <c r="K475" s="1"/>
      <c r="L475" s="1"/>
      <c r="M475" s="1"/>
      <c r="N475" s="1"/>
      <c r="O475" s="1"/>
      <c r="P475" s="1"/>
      <c r="Q475" s="1"/>
    </row>
    <row r="476" spans="1:17" x14ac:dyDescent="0.25">
      <c r="A476" s="1"/>
      <c r="B476" s="7"/>
      <c r="C476" s="1"/>
      <c r="D476" s="1"/>
      <c r="E476" s="1"/>
      <c r="F476" s="1"/>
      <c r="G476" s="1"/>
      <c r="H476" s="1"/>
      <c r="I476" s="1"/>
      <c r="J476" s="1"/>
      <c r="K476" s="1"/>
      <c r="L476" s="1"/>
      <c r="M476" s="1"/>
      <c r="N476" s="1"/>
      <c r="O476" s="1"/>
      <c r="P476" s="1"/>
      <c r="Q476" s="1"/>
    </row>
    <row r="477" spans="1:17" x14ac:dyDescent="0.25">
      <c r="A477" s="1"/>
      <c r="B477" s="7"/>
    </row>
    <row r="478" spans="1:17" x14ac:dyDescent="0.25">
      <c r="A478" s="1"/>
      <c r="B478" s="7"/>
    </row>
    <row r="479" spans="1:17" x14ac:dyDescent="0.25">
      <c r="A479" s="1"/>
      <c r="B479" s="7"/>
      <c r="C479" s="1"/>
      <c r="D479" s="1"/>
      <c r="E479" s="1"/>
      <c r="F479" s="1"/>
      <c r="G479" s="1"/>
      <c r="H479" s="1"/>
      <c r="I479" s="1"/>
      <c r="J479" s="1"/>
      <c r="K479" s="1"/>
      <c r="L479" s="1"/>
      <c r="M479" s="1"/>
      <c r="N479" s="1"/>
      <c r="O479" s="1"/>
      <c r="P479" s="1"/>
      <c r="Q479" s="1"/>
    </row>
    <row r="480" spans="1:17" x14ac:dyDescent="0.25">
      <c r="A480" s="1"/>
      <c r="B480" s="7"/>
    </row>
    <row r="481" spans="1:17" x14ac:dyDescent="0.25">
      <c r="A481" s="1"/>
      <c r="B481" s="7"/>
      <c r="C481" s="1"/>
      <c r="D481" s="1"/>
      <c r="E481" s="1"/>
      <c r="F481" s="1"/>
      <c r="G481" s="1"/>
      <c r="H481" s="1"/>
      <c r="I481" s="1"/>
      <c r="J481" s="1"/>
      <c r="K481" s="1"/>
      <c r="L481" s="1"/>
      <c r="M481" s="1"/>
      <c r="N481" s="1"/>
      <c r="O481" s="1"/>
      <c r="P481" s="1"/>
      <c r="Q481" s="1"/>
    </row>
    <row r="482" spans="1:17" x14ac:dyDescent="0.25">
      <c r="A482" s="1"/>
      <c r="B482" s="7"/>
      <c r="C482" s="1"/>
      <c r="D482" s="1"/>
      <c r="E482" s="1"/>
      <c r="F482" s="1"/>
      <c r="G482" s="1"/>
      <c r="H482" s="1"/>
      <c r="I482" s="1"/>
      <c r="J482" s="1"/>
      <c r="K482" s="1"/>
      <c r="L482" s="1"/>
      <c r="M482" s="1"/>
      <c r="N482" s="1"/>
      <c r="O482" s="1"/>
      <c r="P482" s="1"/>
      <c r="Q482" s="1"/>
    </row>
    <row r="483" spans="1:17" x14ac:dyDescent="0.25">
      <c r="A483" s="1"/>
      <c r="B483" s="7"/>
      <c r="C483" s="1"/>
      <c r="D483" s="1"/>
      <c r="E483" s="1"/>
      <c r="F483" s="1"/>
      <c r="G483" s="1"/>
      <c r="H483" s="1"/>
      <c r="I483" s="1"/>
      <c r="J483" s="1"/>
      <c r="K483" s="1"/>
      <c r="L483" s="1"/>
      <c r="M483" s="1"/>
      <c r="N483" s="1"/>
      <c r="O483" s="1"/>
      <c r="P483" s="1"/>
      <c r="Q483" s="1"/>
    </row>
    <row r="484" spans="1:17" x14ac:dyDescent="0.25">
      <c r="A484" s="1"/>
      <c r="B484" s="7"/>
    </row>
    <row r="485" spans="1:17" x14ac:dyDescent="0.25">
      <c r="A485" s="1"/>
      <c r="B485" s="7"/>
      <c r="C485" s="1"/>
      <c r="D485" s="1"/>
      <c r="E485" s="1"/>
      <c r="F485" s="1"/>
      <c r="G485" s="1"/>
      <c r="H485" s="1"/>
      <c r="I485" s="1"/>
      <c r="J485" s="1"/>
      <c r="K485" s="1"/>
      <c r="L485" s="1"/>
      <c r="M485" s="1"/>
      <c r="N485" s="1"/>
      <c r="O485" s="1"/>
      <c r="P485" s="1"/>
      <c r="Q485" s="1"/>
    </row>
    <row r="486" spans="1:17" x14ac:dyDescent="0.25">
      <c r="A486" s="1"/>
      <c r="B486" s="7"/>
    </row>
    <row r="487" spans="1:17" x14ac:dyDescent="0.25">
      <c r="A487" s="1"/>
      <c r="B487" s="7"/>
      <c r="C487" s="1"/>
      <c r="D487" s="1"/>
      <c r="E487" s="1"/>
      <c r="F487" s="1"/>
      <c r="G487" s="1"/>
      <c r="H487" s="1"/>
      <c r="I487" s="1"/>
      <c r="J487" s="1"/>
      <c r="K487" s="1"/>
      <c r="L487" s="1"/>
      <c r="M487" s="1"/>
      <c r="N487" s="1"/>
      <c r="O487" s="1"/>
      <c r="P487" s="1"/>
      <c r="Q487" s="1"/>
    </row>
    <row r="488" spans="1:17" x14ac:dyDescent="0.25">
      <c r="A488" s="1"/>
      <c r="B488" s="7"/>
    </row>
    <row r="489" spans="1:17" x14ac:dyDescent="0.25">
      <c r="A489" s="1"/>
      <c r="B489" s="7"/>
      <c r="C489" s="1"/>
      <c r="D489" s="1"/>
      <c r="E489" s="1"/>
      <c r="F489" s="1"/>
      <c r="G489" s="1"/>
      <c r="H489" s="1"/>
      <c r="I489" s="1"/>
      <c r="J489" s="1"/>
      <c r="K489" s="1"/>
      <c r="L489" s="1"/>
      <c r="M489" s="1"/>
      <c r="N489" s="1"/>
      <c r="O489" s="1"/>
      <c r="P489" s="1"/>
      <c r="Q489" s="1"/>
    </row>
    <row r="490" spans="1:17" x14ac:dyDescent="0.25">
      <c r="A490" s="1"/>
      <c r="B490" s="7"/>
    </row>
    <row r="491" spans="1:17" x14ac:dyDescent="0.25">
      <c r="A491" s="1"/>
      <c r="B491" s="7"/>
      <c r="C491" s="1"/>
      <c r="D491" s="1"/>
      <c r="E491" s="1"/>
      <c r="F491" s="1"/>
      <c r="G491" s="1"/>
      <c r="H491" s="1"/>
      <c r="I491" s="1"/>
      <c r="J491" s="1"/>
      <c r="K491" s="1"/>
      <c r="L491" s="1"/>
      <c r="M491" s="1"/>
      <c r="N491" s="1"/>
      <c r="O491" s="1"/>
      <c r="P491" s="1"/>
      <c r="Q491" s="1"/>
    </row>
    <row r="492" spans="1:17" x14ac:dyDescent="0.25">
      <c r="A492" s="1"/>
      <c r="B492" s="7"/>
    </row>
    <row r="493" spans="1:17" x14ac:dyDescent="0.25">
      <c r="A493" s="1"/>
      <c r="B493" s="7"/>
      <c r="C493" s="1"/>
      <c r="D493" s="1"/>
      <c r="E493" s="1"/>
      <c r="F493" s="1"/>
      <c r="G493" s="1"/>
      <c r="H493" s="1"/>
      <c r="I493" s="1"/>
      <c r="J493" s="1"/>
      <c r="K493" s="1"/>
      <c r="L493" s="1"/>
      <c r="M493" s="1"/>
      <c r="N493" s="1"/>
      <c r="O493" s="1"/>
      <c r="P493" s="1"/>
      <c r="Q493" s="1"/>
    </row>
    <row r="494" spans="1:17" x14ac:dyDescent="0.25">
      <c r="A494" s="1"/>
      <c r="B494" s="7"/>
      <c r="C494" s="1"/>
      <c r="D494" s="1"/>
      <c r="E494" s="1"/>
      <c r="F494" s="1"/>
      <c r="G494" s="1"/>
      <c r="H494" s="1"/>
      <c r="I494" s="1"/>
      <c r="J494" s="1"/>
      <c r="K494" s="1"/>
      <c r="L494" s="1"/>
      <c r="M494" s="1"/>
      <c r="N494" s="1"/>
      <c r="O494" s="1"/>
      <c r="P494" s="1"/>
      <c r="Q494" s="1"/>
    </row>
    <row r="495" spans="1:17" x14ac:dyDescent="0.25">
      <c r="A495" s="1"/>
      <c r="B495" s="7"/>
      <c r="C495" s="1"/>
      <c r="D495" s="1"/>
      <c r="E495" s="1"/>
      <c r="F495" s="1"/>
      <c r="G495" s="1"/>
      <c r="H495" s="1"/>
      <c r="I495" s="1"/>
      <c r="J495" s="1"/>
      <c r="K495" s="1"/>
      <c r="L495" s="1"/>
      <c r="M495" s="1"/>
      <c r="N495" s="1"/>
      <c r="O495" s="1"/>
      <c r="P495" s="1"/>
      <c r="Q495" s="1"/>
    </row>
    <row r="496" spans="1:17" x14ac:dyDescent="0.25">
      <c r="A496" s="1"/>
      <c r="B496" s="7"/>
      <c r="C496" s="1"/>
      <c r="D496" s="1"/>
      <c r="E496" s="1"/>
      <c r="F496" s="1"/>
      <c r="G496" s="1"/>
      <c r="H496" s="1"/>
      <c r="I496" s="1"/>
      <c r="J496" s="1"/>
      <c r="K496" s="1"/>
      <c r="L496" s="1"/>
      <c r="M496" s="1"/>
      <c r="N496" s="1"/>
      <c r="O496" s="1"/>
      <c r="P496" s="1"/>
      <c r="Q496" s="1"/>
    </row>
    <row r="497" spans="1:17" x14ac:dyDescent="0.25">
      <c r="A497" s="1"/>
      <c r="B497" s="7"/>
      <c r="C497" s="1"/>
      <c r="D497" s="1"/>
      <c r="E497" s="1"/>
      <c r="F497" s="1"/>
      <c r="G497" s="1"/>
      <c r="H497" s="1"/>
      <c r="I497" s="1"/>
      <c r="J497" s="1"/>
      <c r="K497" s="1"/>
      <c r="L497" s="1"/>
      <c r="M497" s="1"/>
      <c r="N497" s="1"/>
      <c r="O497" s="1"/>
      <c r="P497" s="1"/>
      <c r="Q497" s="1"/>
    </row>
    <row r="498" spans="1:17" x14ac:dyDescent="0.25">
      <c r="A498" s="1"/>
      <c r="B498" s="7"/>
      <c r="C498" s="1"/>
      <c r="D498" s="1"/>
      <c r="E498" s="1"/>
      <c r="F498" s="1"/>
      <c r="G498" s="1"/>
      <c r="H498" s="1"/>
      <c r="I498" s="1"/>
      <c r="J498" s="1"/>
      <c r="K498" s="1"/>
      <c r="L498" s="1"/>
      <c r="M498" s="1"/>
      <c r="N498" s="1"/>
      <c r="O498" s="1"/>
      <c r="P498" s="1"/>
      <c r="Q498" s="1"/>
    </row>
    <row r="499" spans="1:17" x14ac:dyDescent="0.25">
      <c r="A499" s="1"/>
      <c r="B499" s="7"/>
      <c r="C499" s="1"/>
      <c r="D499" s="1"/>
      <c r="E499" s="1"/>
      <c r="F499" s="1"/>
      <c r="G499" s="1"/>
      <c r="H499" s="1"/>
      <c r="I499" s="1"/>
      <c r="J499" s="1"/>
      <c r="K499" s="1"/>
      <c r="L499" s="1"/>
      <c r="M499" s="1"/>
      <c r="N499" s="1"/>
      <c r="O499" s="1"/>
      <c r="P499" s="1"/>
      <c r="Q499" s="1"/>
    </row>
    <row r="500" spans="1:17" x14ac:dyDescent="0.25">
      <c r="A500" s="1"/>
      <c r="B500" s="7"/>
    </row>
    <row r="501" spans="1:17" x14ac:dyDescent="0.25">
      <c r="A501" s="1"/>
      <c r="B501" s="7"/>
      <c r="C501" s="1"/>
      <c r="D501" s="1"/>
      <c r="E501" s="1"/>
      <c r="F501" s="1"/>
      <c r="G501" s="1"/>
      <c r="H501" s="1"/>
      <c r="I501" s="1"/>
      <c r="J501" s="1"/>
      <c r="K501" s="1"/>
      <c r="L501" s="1"/>
      <c r="M501" s="1"/>
      <c r="N501" s="1"/>
      <c r="O501" s="1"/>
      <c r="P501" s="1"/>
      <c r="Q501" s="1"/>
    </row>
    <row r="502" spans="1:17" x14ac:dyDescent="0.25">
      <c r="A502" s="1"/>
      <c r="B502" s="7"/>
      <c r="C502" s="1"/>
      <c r="D502" s="1"/>
      <c r="E502" s="1"/>
      <c r="F502" s="1"/>
      <c r="G502" s="1"/>
      <c r="H502" s="1"/>
      <c r="I502" s="1"/>
      <c r="J502" s="1"/>
      <c r="K502" s="1"/>
      <c r="L502" s="1"/>
      <c r="M502" s="1"/>
      <c r="N502" s="1"/>
      <c r="O502" s="1"/>
      <c r="P502" s="1"/>
      <c r="Q502" s="1"/>
    </row>
    <row r="503" spans="1:17" x14ac:dyDescent="0.25">
      <c r="A503" s="1"/>
      <c r="B503" s="7"/>
      <c r="C503" s="1"/>
      <c r="D503" s="1"/>
      <c r="E503" s="1"/>
      <c r="F503" s="1"/>
      <c r="G503" s="1"/>
      <c r="H503" s="1"/>
      <c r="I503" s="1"/>
      <c r="J503" s="1"/>
      <c r="K503" s="1"/>
      <c r="L503" s="1"/>
      <c r="M503" s="1"/>
      <c r="N503" s="1"/>
      <c r="O503" s="1"/>
      <c r="P503" s="1"/>
      <c r="Q503" s="1"/>
    </row>
    <row r="504" spans="1:17" x14ac:dyDescent="0.25">
      <c r="A504" s="1"/>
      <c r="B504" s="7"/>
      <c r="C504" s="1"/>
      <c r="D504" s="1"/>
      <c r="E504" s="1"/>
      <c r="F504" s="1"/>
      <c r="G504" s="1"/>
      <c r="H504" s="1"/>
      <c r="I504" s="1"/>
      <c r="J504" s="1"/>
      <c r="K504" s="1"/>
      <c r="L504" s="1"/>
      <c r="M504" s="1"/>
      <c r="N504" s="1"/>
      <c r="O504" s="1"/>
      <c r="P504" s="1"/>
      <c r="Q504" s="1"/>
    </row>
    <row r="505" spans="1:17" x14ac:dyDescent="0.25">
      <c r="A505" s="1"/>
      <c r="B505" s="7"/>
      <c r="C505" s="1"/>
      <c r="D505" s="1"/>
      <c r="E505" s="1"/>
      <c r="F505" s="1"/>
      <c r="G505" s="1"/>
      <c r="H505" s="1"/>
      <c r="I505" s="1"/>
      <c r="J505" s="1"/>
      <c r="K505" s="1"/>
      <c r="L505" s="1"/>
      <c r="M505" s="1"/>
      <c r="N505" s="1"/>
      <c r="O505" s="1"/>
      <c r="P505" s="1"/>
      <c r="Q505" s="1"/>
    </row>
    <row r="506" spans="1:17" x14ac:dyDescent="0.25">
      <c r="A506" s="1"/>
      <c r="B506" s="7"/>
      <c r="C506" s="1"/>
      <c r="D506" s="1"/>
      <c r="E506" s="1"/>
      <c r="F506" s="1"/>
      <c r="G506" s="1"/>
      <c r="H506" s="1"/>
      <c r="I506" s="1"/>
      <c r="J506" s="1"/>
      <c r="K506" s="1"/>
      <c r="L506" s="1"/>
      <c r="M506" s="1"/>
      <c r="N506" s="1"/>
      <c r="O506" s="1"/>
      <c r="P506" s="1"/>
      <c r="Q506" s="1"/>
    </row>
    <row r="507" spans="1:17" x14ac:dyDescent="0.25">
      <c r="A507" s="1"/>
      <c r="B507" s="7"/>
    </row>
    <row r="508" spans="1:17" x14ac:dyDescent="0.25">
      <c r="A508" s="1"/>
      <c r="B508" s="7"/>
      <c r="C508" s="1"/>
      <c r="D508" s="1"/>
      <c r="E508" s="1"/>
      <c r="F508" s="1"/>
      <c r="G508" s="1"/>
      <c r="H508" s="1"/>
      <c r="I508" s="1"/>
      <c r="J508" s="1"/>
      <c r="K508" s="1"/>
      <c r="L508" s="1"/>
      <c r="M508" s="1"/>
      <c r="N508" s="1"/>
      <c r="O508" s="1"/>
      <c r="P508" s="1"/>
      <c r="Q508" s="1"/>
    </row>
    <row r="509" spans="1:17" x14ac:dyDescent="0.25">
      <c r="A509" s="1"/>
      <c r="B509" s="7"/>
    </row>
    <row r="510" spans="1:17" x14ac:dyDescent="0.25">
      <c r="A510" s="1"/>
      <c r="B510" s="7"/>
      <c r="C510" s="1"/>
      <c r="D510" s="1"/>
      <c r="E510" s="1"/>
      <c r="F510" s="1"/>
      <c r="G510" s="1"/>
      <c r="H510" s="1"/>
      <c r="I510" s="1"/>
      <c r="J510" s="1"/>
      <c r="K510" s="1"/>
      <c r="L510" s="1"/>
      <c r="M510" s="1"/>
      <c r="N510" s="1"/>
      <c r="O510" s="1"/>
      <c r="P510" s="1"/>
      <c r="Q510" s="1"/>
    </row>
    <row r="511" spans="1:17" x14ac:dyDescent="0.25">
      <c r="A511" s="1"/>
      <c r="B511" s="7"/>
      <c r="C511" s="1"/>
      <c r="D511" s="1"/>
      <c r="E511" s="1"/>
      <c r="F511" s="1"/>
      <c r="G511" s="1"/>
      <c r="H511" s="1"/>
      <c r="I511" s="1"/>
      <c r="J511" s="1"/>
      <c r="K511" s="1"/>
      <c r="L511" s="1"/>
      <c r="M511" s="1"/>
      <c r="N511" s="1"/>
      <c r="O511" s="1"/>
      <c r="P511" s="1"/>
      <c r="Q511" s="1"/>
    </row>
    <row r="512" spans="1:17" x14ac:dyDescent="0.25">
      <c r="A512" s="1"/>
      <c r="B512" s="7"/>
      <c r="C512" s="1"/>
      <c r="D512" s="1"/>
      <c r="E512" s="1"/>
      <c r="F512" s="1"/>
      <c r="G512" s="1"/>
      <c r="H512" s="1"/>
      <c r="I512" s="1"/>
      <c r="J512" s="1"/>
      <c r="K512" s="1"/>
      <c r="L512" s="1"/>
      <c r="M512" s="1"/>
      <c r="N512" s="1"/>
      <c r="O512" s="1"/>
      <c r="P512" s="1"/>
      <c r="Q512" s="1"/>
    </row>
    <row r="513" spans="1:17" x14ac:dyDescent="0.25">
      <c r="A513" s="1"/>
      <c r="B513" s="7"/>
    </row>
    <row r="514" spans="1:17" x14ac:dyDescent="0.25">
      <c r="A514" s="1"/>
      <c r="B514" s="7"/>
      <c r="C514" s="1"/>
      <c r="D514" s="1"/>
      <c r="E514" s="1"/>
      <c r="F514" s="1"/>
      <c r="G514" s="1"/>
      <c r="H514" s="1"/>
      <c r="I514" s="1"/>
      <c r="J514" s="1"/>
      <c r="K514" s="1"/>
      <c r="L514" s="1"/>
      <c r="M514" s="1"/>
      <c r="N514" s="1"/>
      <c r="O514" s="1"/>
      <c r="P514" s="1"/>
      <c r="Q514" s="1"/>
    </row>
    <row r="515" spans="1:17" x14ac:dyDescent="0.25">
      <c r="A515" s="1"/>
      <c r="B515" s="7"/>
    </row>
    <row r="516" spans="1:17" x14ac:dyDescent="0.25">
      <c r="A516" s="1"/>
      <c r="B516" s="7"/>
      <c r="C516" s="1"/>
      <c r="D516" s="1"/>
      <c r="E516" s="1"/>
      <c r="F516" s="1"/>
      <c r="G516" s="1"/>
      <c r="H516" s="1"/>
      <c r="I516" s="1"/>
      <c r="J516" s="1"/>
      <c r="K516" s="1"/>
      <c r="L516" s="1"/>
      <c r="M516" s="1"/>
      <c r="N516" s="1"/>
      <c r="O516" s="1"/>
      <c r="P516" s="1"/>
      <c r="Q516" s="1"/>
    </row>
    <row r="517" spans="1:17" x14ac:dyDescent="0.25">
      <c r="A517" s="1"/>
      <c r="B517" s="7"/>
      <c r="C517" s="1"/>
      <c r="D517" s="1"/>
      <c r="E517" s="1"/>
      <c r="F517" s="1"/>
      <c r="G517" s="1"/>
      <c r="H517" s="1"/>
      <c r="I517" s="1"/>
      <c r="J517" s="1"/>
      <c r="K517" s="1"/>
      <c r="L517" s="1"/>
      <c r="M517" s="1"/>
      <c r="N517" s="1"/>
      <c r="O517" s="1"/>
      <c r="P517" s="1"/>
      <c r="Q517" s="1"/>
    </row>
    <row r="518" spans="1:17" x14ac:dyDescent="0.25">
      <c r="A518" s="1"/>
      <c r="B518" s="7"/>
      <c r="C518" s="1"/>
      <c r="D518" s="1"/>
      <c r="E518" s="1"/>
      <c r="F518" s="1"/>
      <c r="G518" s="1"/>
      <c r="H518" s="1"/>
      <c r="I518" s="1"/>
      <c r="J518" s="1"/>
      <c r="K518" s="1"/>
      <c r="L518" s="1"/>
      <c r="M518" s="1"/>
      <c r="N518" s="1"/>
      <c r="O518" s="1"/>
      <c r="P518" s="1"/>
      <c r="Q518" s="1"/>
    </row>
    <row r="519" spans="1:17" x14ac:dyDescent="0.25">
      <c r="A519" s="1"/>
      <c r="B519" s="7"/>
      <c r="C519" s="1"/>
      <c r="D519" s="1"/>
      <c r="E519" s="1"/>
      <c r="F519" s="1"/>
      <c r="G519" s="1"/>
      <c r="H519" s="1"/>
      <c r="I519" s="1"/>
      <c r="J519" s="1"/>
      <c r="K519" s="1"/>
      <c r="L519" s="1"/>
      <c r="M519" s="1"/>
      <c r="N519" s="1"/>
      <c r="O519" s="1"/>
      <c r="P519" s="1"/>
      <c r="Q519" s="1"/>
    </row>
    <row r="520" spans="1:17" x14ac:dyDescent="0.25">
      <c r="A520" s="1"/>
      <c r="B520" s="7"/>
      <c r="C520" s="1"/>
      <c r="D520" s="1"/>
      <c r="E520" s="1"/>
      <c r="F520" s="1"/>
      <c r="G520" s="1"/>
      <c r="H520" s="1"/>
      <c r="I520" s="1"/>
      <c r="J520" s="1"/>
      <c r="K520" s="1"/>
      <c r="L520" s="1"/>
      <c r="M520" s="1"/>
      <c r="N520" s="1"/>
      <c r="O520" s="1"/>
      <c r="P520" s="1"/>
      <c r="Q520" s="1"/>
    </row>
    <row r="521" spans="1:17" x14ac:dyDescent="0.25">
      <c r="A521" s="1"/>
      <c r="B521" s="7"/>
      <c r="C521" s="1"/>
      <c r="D521" s="1"/>
      <c r="E521" s="1"/>
      <c r="F521" s="1"/>
      <c r="G521" s="1"/>
      <c r="H521" s="1"/>
      <c r="I521" s="1"/>
      <c r="J521" s="1"/>
      <c r="K521" s="1"/>
      <c r="L521" s="1"/>
      <c r="M521" s="1"/>
      <c r="N521" s="1"/>
      <c r="O521" s="1"/>
      <c r="P521" s="1"/>
      <c r="Q521" s="1"/>
    </row>
    <row r="522" spans="1:17" x14ac:dyDescent="0.25">
      <c r="A522" s="1"/>
      <c r="B522" s="7"/>
    </row>
    <row r="523" spans="1:17" x14ac:dyDescent="0.25">
      <c r="A523" s="1"/>
      <c r="B523" s="7"/>
      <c r="C523" s="1"/>
      <c r="D523" s="1"/>
      <c r="E523" s="1"/>
      <c r="F523" s="1"/>
      <c r="G523" s="1"/>
      <c r="H523" s="1"/>
      <c r="I523" s="1"/>
      <c r="J523" s="1"/>
      <c r="K523" s="1"/>
      <c r="L523" s="1"/>
      <c r="M523" s="1"/>
      <c r="N523" s="1"/>
      <c r="O523" s="1"/>
      <c r="P523" s="1"/>
      <c r="Q523" s="1"/>
    </row>
    <row r="524" spans="1:17" x14ac:dyDescent="0.25">
      <c r="A524" s="1"/>
      <c r="B524" s="7"/>
      <c r="C524" s="1"/>
      <c r="D524" s="1"/>
      <c r="E524" s="1"/>
      <c r="F524" s="1"/>
      <c r="G524" s="1"/>
      <c r="H524" s="1"/>
      <c r="I524" s="1"/>
      <c r="J524" s="1"/>
      <c r="K524" s="1"/>
      <c r="L524" s="1"/>
      <c r="M524" s="1"/>
      <c r="N524" s="1"/>
      <c r="O524" s="1"/>
      <c r="P524" s="1"/>
      <c r="Q524" s="1"/>
    </row>
    <row r="525" spans="1:17" x14ac:dyDescent="0.25">
      <c r="A525" s="1"/>
      <c r="B525" s="7"/>
      <c r="C525" s="1"/>
      <c r="D525" s="1"/>
      <c r="E525" s="1"/>
      <c r="F525" s="1"/>
      <c r="G525" s="1"/>
      <c r="H525" s="1"/>
      <c r="I525" s="1"/>
      <c r="J525" s="1"/>
      <c r="K525" s="1"/>
      <c r="L525" s="1"/>
      <c r="M525" s="1"/>
      <c r="N525" s="1"/>
      <c r="O525" s="1"/>
      <c r="P525" s="1"/>
      <c r="Q525" s="1"/>
    </row>
    <row r="526" spans="1:17" x14ac:dyDescent="0.25">
      <c r="A526" s="1"/>
      <c r="B526" s="7"/>
      <c r="C526" s="1"/>
      <c r="D526" s="1"/>
      <c r="E526" s="1"/>
      <c r="F526" s="1"/>
      <c r="G526" s="1"/>
      <c r="H526" s="1"/>
      <c r="I526" s="1"/>
      <c r="J526" s="1"/>
      <c r="K526" s="1"/>
      <c r="L526" s="1"/>
      <c r="M526" s="1"/>
      <c r="N526" s="1"/>
      <c r="O526" s="1"/>
      <c r="P526" s="1"/>
      <c r="Q526" s="1"/>
    </row>
    <row r="527" spans="1:17" x14ac:dyDescent="0.25">
      <c r="A527" s="1"/>
      <c r="B527" s="7"/>
    </row>
    <row r="528" spans="1:17" x14ac:dyDescent="0.25">
      <c r="A528" s="1"/>
      <c r="B528" s="7"/>
    </row>
    <row r="529" spans="1:17" x14ac:dyDescent="0.25">
      <c r="A529" s="1"/>
      <c r="B529" s="7"/>
    </row>
    <row r="530" spans="1:17" x14ac:dyDescent="0.25">
      <c r="A530" s="1"/>
      <c r="B530" s="7"/>
    </row>
    <row r="531" spans="1:17" x14ac:dyDescent="0.25">
      <c r="A531" s="1"/>
      <c r="B531" s="7"/>
      <c r="C531" s="1"/>
      <c r="D531" s="1"/>
      <c r="E531" s="1"/>
      <c r="F531" s="1"/>
      <c r="G531" s="1"/>
      <c r="H531" s="1"/>
      <c r="I531" s="1"/>
      <c r="J531" s="1"/>
      <c r="K531" s="1"/>
      <c r="L531" s="1"/>
      <c r="M531" s="1"/>
      <c r="N531" s="1"/>
      <c r="O531" s="1"/>
      <c r="P531" s="1"/>
      <c r="Q531" s="1"/>
    </row>
    <row r="532" spans="1:17" x14ac:dyDescent="0.25">
      <c r="A532" s="1"/>
      <c r="B532" s="7"/>
    </row>
    <row r="533" spans="1:17" x14ac:dyDescent="0.25">
      <c r="A533" s="1"/>
      <c r="B533" s="7"/>
    </row>
    <row r="534" spans="1:17" x14ac:dyDescent="0.25">
      <c r="A534" s="1"/>
      <c r="B534" s="7"/>
      <c r="C534" s="1"/>
      <c r="D534" s="1"/>
      <c r="E534" s="1"/>
      <c r="F534" s="1"/>
      <c r="G534" s="1"/>
      <c r="H534" s="1"/>
      <c r="I534" s="1"/>
      <c r="J534" s="1"/>
      <c r="K534" s="1"/>
      <c r="L534" s="1"/>
      <c r="M534" s="1"/>
      <c r="N534" s="1"/>
      <c r="O534" s="1"/>
      <c r="P534" s="1"/>
      <c r="Q534" s="1"/>
    </row>
    <row r="535" spans="1:17" x14ac:dyDescent="0.25">
      <c r="A535" s="1"/>
      <c r="B535" s="7"/>
    </row>
    <row r="536" spans="1:17" x14ac:dyDescent="0.25">
      <c r="A536" s="1"/>
      <c r="B536" s="7"/>
      <c r="C536" s="1"/>
      <c r="D536" s="1"/>
      <c r="E536" s="1"/>
      <c r="F536" s="1"/>
      <c r="G536" s="1"/>
      <c r="H536" s="1"/>
      <c r="I536" s="1"/>
      <c r="J536" s="1"/>
      <c r="K536" s="1"/>
      <c r="L536" s="1"/>
      <c r="M536" s="1"/>
      <c r="N536" s="1"/>
      <c r="O536" s="1"/>
      <c r="P536" s="1"/>
      <c r="Q536" s="1"/>
    </row>
    <row r="537" spans="1:17" x14ac:dyDescent="0.25">
      <c r="A537" s="1"/>
      <c r="B537" s="7"/>
      <c r="C537" s="1"/>
      <c r="D537" s="1"/>
      <c r="E537" s="1"/>
      <c r="F537" s="1"/>
      <c r="G537" s="1"/>
      <c r="H537" s="1"/>
      <c r="I537" s="1"/>
      <c r="J537" s="1"/>
      <c r="K537" s="1"/>
      <c r="L537" s="1"/>
      <c r="M537" s="1"/>
      <c r="N537" s="1"/>
      <c r="O537" s="1"/>
      <c r="P537" s="1"/>
      <c r="Q537" s="1"/>
    </row>
    <row r="538" spans="1:17" x14ac:dyDescent="0.25">
      <c r="A538" s="1"/>
      <c r="B538" s="7"/>
      <c r="C538" s="1"/>
      <c r="D538" s="1"/>
      <c r="E538" s="1"/>
      <c r="F538" s="1"/>
      <c r="G538" s="1"/>
      <c r="H538" s="1"/>
      <c r="I538" s="1"/>
      <c r="J538" s="1"/>
      <c r="K538" s="1"/>
      <c r="L538" s="1"/>
      <c r="M538" s="1"/>
      <c r="N538" s="1"/>
      <c r="O538" s="1"/>
      <c r="P538" s="1"/>
      <c r="Q538" s="1"/>
    </row>
    <row r="539" spans="1:17" x14ac:dyDescent="0.25">
      <c r="A539" s="1"/>
      <c r="B539" s="7"/>
      <c r="C539" s="1"/>
      <c r="D539" s="1"/>
      <c r="E539" s="1"/>
      <c r="F539" s="1"/>
      <c r="G539" s="1"/>
      <c r="H539" s="1"/>
      <c r="I539" s="1"/>
      <c r="J539" s="1"/>
      <c r="K539" s="1"/>
      <c r="L539" s="1"/>
      <c r="M539" s="1"/>
      <c r="N539" s="1"/>
      <c r="O539" s="1"/>
      <c r="P539" s="1"/>
      <c r="Q539" s="1"/>
    </row>
    <row r="540" spans="1:17" x14ac:dyDescent="0.25">
      <c r="A540" s="1"/>
      <c r="B540" s="7"/>
      <c r="C540" s="1"/>
      <c r="D540" s="1"/>
      <c r="E540" s="1"/>
      <c r="F540" s="1"/>
      <c r="G540" s="1"/>
      <c r="H540" s="1"/>
      <c r="I540" s="1"/>
      <c r="J540" s="1"/>
      <c r="K540" s="1"/>
      <c r="L540" s="1"/>
      <c r="M540" s="1"/>
      <c r="N540" s="1"/>
      <c r="O540" s="1"/>
      <c r="P540" s="1"/>
      <c r="Q540" s="1"/>
    </row>
    <row r="541" spans="1:17" x14ac:dyDescent="0.25">
      <c r="A541" s="1"/>
      <c r="B541" s="7"/>
      <c r="C541" s="1"/>
      <c r="D541" s="1"/>
      <c r="E541" s="1"/>
      <c r="F541" s="1"/>
      <c r="G541" s="1"/>
      <c r="H541" s="1"/>
      <c r="I541" s="1"/>
      <c r="J541" s="1"/>
      <c r="K541" s="1"/>
      <c r="L541" s="1"/>
      <c r="M541" s="1"/>
      <c r="N541" s="1"/>
      <c r="O541" s="1"/>
      <c r="P541" s="1"/>
      <c r="Q541" s="1"/>
    </row>
    <row r="542" spans="1:17" x14ac:dyDescent="0.25">
      <c r="A542" s="1"/>
      <c r="B542" s="7"/>
      <c r="C542" s="1"/>
      <c r="D542" s="1"/>
      <c r="E542" s="1"/>
      <c r="F542" s="1"/>
      <c r="G542" s="1"/>
      <c r="H542" s="1"/>
      <c r="I542" s="1"/>
      <c r="J542" s="1"/>
      <c r="K542" s="1"/>
      <c r="L542" s="1"/>
      <c r="M542" s="1"/>
      <c r="N542" s="1"/>
      <c r="O542" s="1"/>
      <c r="P542" s="1"/>
      <c r="Q542" s="1"/>
    </row>
    <row r="543" spans="1:17" x14ac:dyDescent="0.25">
      <c r="A543" s="1"/>
      <c r="B543" s="7"/>
      <c r="C543" s="1"/>
      <c r="D543" s="1"/>
      <c r="E543" s="1"/>
      <c r="F543" s="1"/>
      <c r="G543" s="1"/>
      <c r="H543" s="1"/>
      <c r="I543" s="1"/>
      <c r="J543" s="1"/>
      <c r="K543" s="1"/>
      <c r="L543" s="1"/>
      <c r="M543" s="1"/>
      <c r="N543" s="1"/>
      <c r="O543" s="1"/>
      <c r="P543" s="1"/>
      <c r="Q543" s="1"/>
    </row>
    <row r="544" spans="1:17" x14ac:dyDescent="0.25">
      <c r="A544" s="1"/>
      <c r="B544" s="7"/>
      <c r="C544" s="1"/>
      <c r="D544" s="1"/>
      <c r="E544" s="1"/>
      <c r="F544" s="1"/>
      <c r="G544" s="1"/>
      <c r="H544" s="1"/>
      <c r="I544" s="1"/>
      <c r="J544" s="1"/>
      <c r="K544" s="1"/>
      <c r="L544" s="1"/>
      <c r="M544" s="1"/>
      <c r="N544" s="1"/>
      <c r="O544" s="1"/>
      <c r="P544" s="1"/>
      <c r="Q544" s="1"/>
    </row>
    <row r="545" spans="1:17" x14ac:dyDescent="0.25">
      <c r="A545" s="1"/>
      <c r="B545" s="7"/>
      <c r="C545" s="1"/>
      <c r="D545" s="1"/>
      <c r="E545" s="1"/>
      <c r="F545" s="1"/>
      <c r="G545" s="1"/>
      <c r="H545" s="1"/>
      <c r="I545" s="1"/>
      <c r="J545" s="1"/>
      <c r="K545" s="1"/>
      <c r="L545" s="1"/>
      <c r="M545" s="1"/>
      <c r="N545" s="1"/>
      <c r="O545" s="1"/>
      <c r="P545" s="1"/>
      <c r="Q545" s="1"/>
    </row>
    <row r="546" spans="1:17" x14ac:dyDescent="0.25">
      <c r="A546" s="1"/>
      <c r="B546" s="7"/>
      <c r="C546" s="1"/>
      <c r="D546" s="1"/>
      <c r="E546" s="1"/>
      <c r="F546" s="1"/>
      <c r="G546" s="1"/>
      <c r="H546" s="1"/>
      <c r="I546" s="1"/>
      <c r="J546" s="1"/>
      <c r="K546" s="1"/>
      <c r="L546" s="1"/>
      <c r="M546" s="1"/>
      <c r="N546" s="1"/>
      <c r="O546" s="1"/>
      <c r="P546" s="1"/>
      <c r="Q546" s="1"/>
    </row>
    <row r="547" spans="1:17" x14ac:dyDescent="0.25">
      <c r="A547" s="1"/>
      <c r="B547" s="7"/>
      <c r="C547" s="1"/>
      <c r="D547" s="1"/>
      <c r="E547" s="1"/>
      <c r="F547" s="1"/>
      <c r="G547" s="1"/>
      <c r="H547" s="1"/>
      <c r="I547" s="1"/>
      <c r="J547" s="1"/>
      <c r="K547" s="1"/>
      <c r="L547" s="1"/>
      <c r="M547" s="1"/>
      <c r="N547" s="1"/>
      <c r="O547" s="1"/>
      <c r="P547" s="1"/>
      <c r="Q547" s="1"/>
    </row>
    <row r="548" spans="1:17" x14ac:dyDescent="0.25">
      <c r="A548" s="1"/>
      <c r="B548" s="7"/>
    </row>
    <row r="549" spans="1:17" x14ac:dyDescent="0.25">
      <c r="A549" s="1"/>
      <c r="B549" s="7"/>
      <c r="C549" s="1"/>
      <c r="D549" s="1"/>
      <c r="E549" s="1"/>
      <c r="F549" s="1"/>
      <c r="G549" s="1"/>
      <c r="H549" s="1"/>
      <c r="I549" s="1"/>
      <c r="J549" s="1"/>
      <c r="K549" s="1"/>
      <c r="L549" s="1"/>
      <c r="M549" s="1"/>
      <c r="N549" s="1"/>
      <c r="O549" s="1"/>
      <c r="P549" s="1"/>
      <c r="Q549" s="1"/>
    </row>
    <row r="550" spans="1:17" x14ac:dyDescent="0.25">
      <c r="A550" s="1"/>
      <c r="B550" s="7"/>
      <c r="C550" s="1"/>
      <c r="D550" s="1"/>
      <c r="E550" s="1"/>
      <c r="F550" s="1"/>
      <c r="G550" s="1"/>
      <c r="H550" s="1"/>
      <c r="I550" s="1"/>
      <c r="J550" s="1"/>
      <c r="K550" s="1"/>
      <c r="L550" s="1"/>
      <c r="M550" s="1"/>
      <c r="N550" s="1"/>
      <c r="O550" s="1"/>
      <c r="P550" s="1"/>
      <c r="Q550" s="1"/>
    </row>
    <row r="551" spans="1:17" x14ac:dyDescent="0.25">
      <c r="A551" s="1"/>
      <c r="B551" s="7"/>
      <c r="C551" s="1"/>
      <c r="D551" s="1"/>
      <c r="E551" s="1"/>
      <c r="F551" s="1"/>
      <c r="G551" s="1"/>
      <c r="H551" s="1"/>
      <c r="I551" s="1"/>
      <c r="J551" s="1"/>
      <c r="K551" s="1"/>
      <c r="L551" s="1"/>
      <c r="M551" s="1"/>
      <c r="N551" s="1"/>
      <c r="O551" s="1"/>
      <c r="P551" s="1"/>
      <c r="Q551" s="1"/>
    </row>
    <row r="552" spans="1:17" x14ac:dyDescent="0.25">
      <c r="A552" s="1"/>
      <c r="B552" s="7"/>
      <c r="C552" s="1"/>
      <c r="D552" s="1"/>
      <c r="E552" s="1"/>
      <c r="F552" s="1"/>
      <c r="G552" s="1"/>
      <c r="H552" s="1"/>
      <c r="I552" s="1"/>
      <c r="J552" s="1"/>
      <c r="K552" s="1"/>
      <c r="L552" s="1"/>
      <c r="M552" s="1"/>
      <c r="N552" s="1"/>
      <c r="O552" s="1"/>
      <c r="P552" s="1"/>
      <c r="Q552" s="1"/>
    </row>
    <row r="553" spans="1:17" x14ac:dyDescent="0.25">
      <c r="A553" s="1"/>
      <c r="B553" s="7"/>
      <c r="C553" s="1"/>
      <c r="D553" s="1"/>
      <c r="E553" s="1"/>
      <c r="F553" s="1"/>
      <c r="G553" s="1"/>
      <c r="H553" s="1"/>
      <c r="I553" s="1"/>
      <c r="J553" s="1"/>
      <c r="K553" s="1"/>
      <c r="L553" s="1"/>
      <c r="M553" s="1"/>
      <c r="N553" s="1"/>
      <c r="O553" s="1"/>
      <c r="P553" s="1"/>
      <c r="Q553" s="1"/>
    </row>
    <row r="554" spans="1:17" x14ac:dyDescent="0.25">
      <c r="A554" s="1"/>
      <c r="B554" s="7"/>
    </row>
    <row r="555" spans="1:17" x14ac:dyDescent="0.25">
      <c r="A555" s="1"/>
      <c r="B555" s="7"/>
    </row>
    <row r="556" spans="1:17" x14ac:dyDescent="0.25">
      <c r="A556" s="1"/>
      <c r="B556" s="7"/>
    </row>
    <row r="557" spans="1:17" x14ac:dyDescent="0.25">
      <c r="A557" s="1"/>
      <c r="B557" s="7"/>
      <c r="C557" s="1"/>
      <c r="D557" s="1"/>
      <c r="E557" s="1"/>
      <c r="F557" s="1"/>
      <c r="G557" s="1"/>
      <c r="H557" s="1"/>
      <c r="I557" s="1"/>
      <c r="J557" s="1"/>
      <c r="K557" s="1"/>
      <c r="L557" s="1"/>
      <c r="M557" s="1"/>
      <c r="N557" s="1"/>
      <c r="O557" s="1"/>
      <c r="P557" s="1"/>
      <c r="Q557" s="1"/>
    </row>
    <row r="558" spans="1:17" x14ac:dyDescent="0.25">
      <c r="A558" s="1"/>
      <c r="B558" s="7"/>
      <c r="C558" s="1"/>
      <c r="D558" s="1"/>
      <c r="E558" s="1"/>
      <c r="F558" s="1"/>
      <c r="G558" s="1"/>
      <c r="H558" s="1"/>
      <c r="I558" s="1"/>
      <c r="J558" s="1"/>
      <c r="K558" s="1"/>
      <c r="L558" s="1"/>
      <c r="M558" s="1"/>
      <c r="N558" s="1"/>
      <c r="O558" s="1"/>
      <c r="P558" s="1"/>
      <c r="Q558" s="1"/>
    </row>
    <row r="559" spans="1:17" x14ac:dyDescent="0.25">
      <c r="A559" s="1"/>
      <c r="B559" s="7"/>
      <c r="C559" s="1"/>
      <c r="D559" s="1"/>
      <c r="E559" s="1"/>
      <c r="F559" s="1"/>
      <c r="G559" s="1"/>
      <c r="H559" s="1"/>
      <c r="I559" s="1"/>
      <c r="J559" s="1"/>
      <c r="K559" s="1"/>
      <c r="L559" s="1"/>
      <c r="M559" s="1"/>
      <c r="N559" s="1"/>
      <c r="O559" s="1"/>
      <c r="P559" s="1"/>
      <c r="Q559" s="1"/>
    </row>
    <row r="560" spans="1:17" x14ac:dyDescent="0.25">
      <c r="A560" s="1"/>
      <c r="B560" s="7"/>
      <c r="C560" s="1"/>
      <c r="D560" s="1"/>
      <c r="E560" s="1"/>
      <c r="F560" s="1"/>
      <c r="G560" s="1"/>
      <c r="H560" s="1"/>
      <c r="I560" s="1"/>
      <c r="J560" s="1"/>
      <c r="K560" s="1"/>
      <c r="L560" s="1"/>
      <c r="M560" s="1"/>
      <c r="N560" s="1"/>
      <c r="O560" s="1"/>
      <c r="P560" s="1"/>
      <c r="Q560" s="1"/>
    </row>
    <row r="561" spans="1:17" x14ac:dyDescent="0.25">
      <c r="A561" s="1"/>
      <c r="B561" s="7"/>
      <c r="C561" s="1"/>
      <c r="D561" s="1"/>
      <c r="E561" s="1"/>
      <c r="F561" s="1"/>
      <c r="G561" s="1"/>
      <c r="H561" s="1"/>
      <c r="I561" s="1"/>
      <c r="J561" s="1"/>
      <c r="K561" s="1"/>
      <c r="L561" s="1"/>
      <c r="M561" s="1"/>
      <c r="N561" s="1"/>
      <c r="O561" s="1"/>
      <c r="P561" s="1"/>
      <c r="Q561" s="1"/>
    </row>
    <row r="562" spans="1:17" x14ac:dyDescent="0.25">
      <c r="A562" s="1"/>
      <c r="B562" s="7"/>
    </row>
    <row r="563" spans="1:17" x14ac:dyDescent="0.25">
      <c r="A563" s="1"/>
      <c r="B563" s="7"/>
      <c r="C563" s="1"/>
      <c r="D563" s="1"/>
      <c r="E563" s="1"/>
      <c r="F563" s="1"/>
      <c r="G563" s="1"/>
      <c r="H563" s="1"/>
      <c r="I563" s="1"/>
      <c r="J563" s="1"/>
      <c r="K563" s="1"/>
      <c r="L563" s="1"/>
      <c r="M563" s="1"/>
      <c r="N563" s="1"/>
      <c r="O563" s="1"/>
      <c r="P563" s="1"/>
      <c r="Q563" s="1"/>
    </row>
    <row r="564" spans="1:17" x14ac:dyDescent="0.25">
      <c r="A564" s="1"/>
      <c r="B564" s="7"/>
    </row>
    <row r="565" spans="1:17" x14ac:dyDescent="0.25">
      <c r="A565" s="1"/>
      <c r="B565" s="7"/>
      <c r="C565" s="1"/>
      <c r="D565" s="1"/>
      <c r="E565" s="1"/>
      <c r="F565" s="1"/>
      <c r="G565" s="1"/>
      <c r="H565" s="1"/>
      <c r="I565" s="1"/>
      <c r="J565" s="1"/>
      <c r="K565" s="1"/>
      <c r="L565" s="1"/>
      <c r="M565" s="1"/>
      <c r="N565" s="1"/>
      <c r="O565" s="1"/>
      <c r="P565" s="1"/>
      <c r="Q565" s="1"/>
    </row>
    <row r="566" spans="1:17" x14ac:dyDescent="0.25">
      <c r="A566" s="1"/>
      <c r="B566" s="7"/>
      <c r="C566" s="1"/>
      <c r="D566" s="1"/>
      <c r="E566" s="1"/>
      <c r="F566" s="1"/>
      <c r="G566" s="1"/>
      <c r="H566" s="1"/>
      <c r="I566" s="1"/>
      <c r="J566" s="1"/>
      <c r="K566" s="1"/>
      <c r="L566" s="1"/>
      <c r="M566" s="1"/>
      <c r="N566" s="1"/>
      <c r="O566" s="1"/>
      <c r="P566" s="1"/>
      <c r="Q566" s="1"/>
    </row>
    <row r="567" spans="1:17" x14ac:dyDescent="0.25">
      <c r="A567" s="1"/>
      <c r="B567" s="7"/>
      <c r="C567" s="1"/>
      <c r="D567" s="1"/>
      <c r="E567" s="1"/>
      <c r="F567" s="1"/>
      <c r="G567" s="1"/>
      <c r="H567" s="1"/>
      <c r="I567" s="1"/>
      <c r="J567" s="1"/>
      <c r="K567" s="1"/>
      <c r="L567" s="1"/>
      <c r="M567" s="1"/>
      <c r="N567" s="1"/>
      <c r="O567" s="1"/>
      <c r="P567" s="1"/>
      <c r="Q567" s="1"/>
    </row>
    <row r="568" spans="1:17" x14ac:dyDescent="0.25">
      <c r="A568" s="1"/>
      <c r="B568" s="7"/>
    </row>
    <row r="569" spans="1:17" x14ac:dyDescent="0.25">
      <c r="A569" s="1"/>
      <c r="B569" s="7"/>
      <c r="C569" s="1"/>
      <c r="D569" s="1"/>
      <c r="E569" s="1"/>
      <c r="F569" s="1"/>
      <c r="G569" s="1"/>
      <c r="H569" s="1"/>
      <c r="I569" s="1"/>
      <c r="J569" s="1"/>
      <c r="K569" s="1"/>
      <c r="L569" s="1"/>
      <c r="M569" s="1"/>
      <c r="N569" s="1"/>
      <c r="O569" s="1"/>
      <c r="P569" s="1"/>
      <c r="Q569" s="1"/>
    </row>
    <row r="570" spans="1:17" x14ac:dyDescent="0.25">
      <c r="A570" s="1"/>
      <c r="B570" s="7"/>
    </row>
    <row r="571" spans="1:17" x14ac:dyDescent="0.25">
      <c r="A571" s="1"/>
      <c r="B571" s="7"/>
      <c r="C571" s="1"/>
      <c r="D571" s="1"/>
      <c r="E571" s="1"/>
      <c r="F571" s="1"/>
      <c r="G571" s="1"/>
      <c r="H571" s="1"/>
      <c r="I571" s="1"/>
      <c r="J571" s="1"/>
      <c r="K571" s="1"/>
      <c r="L571" s="1"/>
      <c r="M571" s="1"/>
      <c r="N571" s="1"/>
      <c r="O571" s="1"/>
      <c r="P571" s="1"/>
      <c r="Q571" s="1"/>
    </row>
    <row r="572" spans="1:17" x14ac:dyDescent="0.25">
      <c r="A572" s="1"/>
      <c r="B572" s="7"/>
      <c r="C572" s="1"/>
      <c r="D572" s="1"/>
      <c r="E572" s="1"/>
      <c r="F572" s="1"/>
      <c r="G572" s="1"/>
      <c r="H572" s="1"/>
      <c r="I572" s="1"/>
      <c r="J572" s="1"/>
      <c r="K572" s="1"/>
      <c r="L572" s="1"/>
      <c r="M572" s="1"/>
      <c r="N572" s="1"/>
      <c r="O572" s="1"/>
      <c r="P572" s="1"/>
      <c r="Q572" s="1"/>
    </row>
    <row r="573" spans="1:17" x14ac:dyDescent="0.25">
      <c r="A573" s="1"/>
      <c r="B573" s="7"/>
      <c r="C573" s="1"/>
      <c r="D573" s="1"/>
      <c r="E573" s="1"/>
      <c r="F573" s="1"/>
      <c r="G573" s="1"/>
      <c r="H573" s="1"/>
      <c r="I573" s="1"/>
      <c r="J573" s="1"/>
      <c r="K573" s="1"/>
      <c r="L573" s="1"/>
      <c r="M573" s="1"/>
      <c r="N573" s="1"/>
      <c r="O573" s="1"/>
      <c r="P573" s="1"/>
      <c r="Q573" s="1"/>
    </row>
    <row r="574" spans="1:17" x14ac:dyDescent="0.25">
      <c r="A574" s="1"/>
      <c r="B574" s="7"/>
      <c r="C574" s="1"/>
      <c r="D574" s="1"/>
      <c r="E574" s="1"/>
      <c r="F574" s="1"/>
      <c r="G574" s="1"/>
      <c r="H574" s="1"/>
      <c r="I574" s="1"/>
      <c r="J574" s="1"/>
      <c r="K574" s="1"/>
      <c r="L574" s="1"/>
      <c r="M574" s="1"/>
      <c r="N574" s="1"/>
      <c r="O574" s="1"/>
      <c r="P574" s="1"/>
      <c r="Q574" s="1"/>
    </row>
    <row r="575" spans="1:17" x14ac:dyDescent="0.25">
      <c r="A575" s="1"/>
      <c r="B575" s="7"/>
      <c r="C575" s="1"/>
      <c r="D575" s="1"/>
      <c r="E575" s="1"/>
      <c r="F575" s="1"/>
      <c r="G575" s="1"/>
      <c r="H575" s="1"/>
      <c r="I575" s="1"/>
      <c r="J575" s="1"/>
      <c r="K575" s="1"/>
      <c r="L575" s="1"/>
      <c r="M575" s="1"/>
      <c r="N575" s="1"/>
      <c r="O575" s="1"/>
      <c r="P575" s="1"/>
      <c r="Q575" s="1"/>
    </row>
    <row r="576" spans="1:17" x14ac:dyDescent="0.25">
      <c r="A576" s="1"/>
      <c r="B576" s="7"/>
      <c r="C576" s="1"/>
      <c r="D576" s="1"/>
      <c r="E576" s="1"/>
      <c r="F576" s="1"/>
      <c r="G576" s="1"/>
      <c r="H576" s="1"/>
      <c r="I576" s="1"/>
      <c r="J576" s="1"/>
      <c r="K576" s="1"/>
      <c r="L576" s="1"/>
      <c r="M576" s="1"/>
      <c r="N576" s="1"/>
      <c r="O576" s="1"/>
      <c r="P576" s="1"/>
      <c r="Q576" s="1"/>
    </row>
    <row r="577" spans="1:17" x14ac:dyDescent="0.25">
      <c r="A577" s="1"/>
      <c r="B577" s="7"/>
    </row>
    <row r="578" spans="1:17" x14ac:dyDescent="0.25">
      <c r="A578" s="1"/>
      <c r="B578" s="7"/>
      <c r="C578" s="1"/>
      <c r="D578" s="1"/>
      <c r="E578" s="1"/>
      <c r="F578" s="1"/>
      <c r="G578" s="1"/>
      <c r="H578" s="1"/>
      <c r="I578" s="1"/>
      <c r="J578" s="1"/>
      <c r="K578" s="1"/>
      <c r="L578" s="1"/>
      <c r="M578" s="1"/>
      <c r="N578" s="1"/>
      <c r="O578" s="1"/>
      <c r="P578" s="1"/>
      <c r="Q578" s="1"/>
    </row>
    <row r="579" spans="1:17" x14ac:dyDescent="0.25">
      <c r="A579" s="1"/>
      <c r="B579" s="7"/>
      <c r="C579" s="1"/>
      <c r="D579" s="1"/>
      <c r="E579" s="1"/>
      <c r="F579" s="1"/>
      <c r="G579" s="1"/>
      <c r="H579" s="1"/>
      <c r="I579" s="1"/>
      <c r="J579" s="1"/>
      <c r="K579" s="1"/>
      <c r="L579" s="1"/>
      <c r="M579" s="1"/>
      <c r="N579" s="1"/>
      <c r="O579" s="1"/>
      <c r="P579" s="1"/>
      <c r="Q579" s="1"/>
    </row>
    <row r="580" spans="1:17" x14ac:dyDescent="0.25">
      <c r="A580" s="1"/>
      <c r="B580" s="7"/>
      <c r="C580" s="1"/>
      <c r="D580" s="1"/>
      <c r="E580" s="1"/>
      <c r="F580" s="1"/>
      <c r="G580" s="1"/>
      <c r="H580" s="1"/>
      <c r="I580" s="1"/>
      <c r="J580" s="1"/>
      <c r="K580" s="1"/>
      <c r="L580" s="1"/>
      <c r="M580" s="1"/>
      <c r="N580" s="1"/>
      <c r="O580" s="1"/>
      <c r="P580" s="1"/>
      <c r="Q580" s="1"/>
    </row>
    <row r="581" spans="1:17" x14ac:dyDescent="0.25">
      <c r="A581" s="1"/>
      <c r="B581" s="7"/>
      <c r="C581" s="1"/>
      <c r="D581" s="1"/>
      <c r="E581" s="1"/>
      <c r="F581" s="1"/>
      <c r="G581" s="1"/>
      <c r="H581" s="1"/>
      <c r="I581" s="1"/>
      <c r="J581" s="1"/>
      <c r="K581" s="1"/>
      <c r="L581" s="1"/>
      <c r="M581" s="1"/>
      <c r="N581" s="1"/>
      <c r="O581" s="1"/>
      <c r="P581" s="1"/>
      <c r="Q581" s="1"/>
    </row>
    <row r="582" spans="1:17" x14ac:dyDescent="0.25">
      <c r="A582" s="1"/>
      <c r="B582" s="7"/>
    </row>
    <row r="583" spans="1:17" x14ac:dyDescent="0.25">
      <c r="A583" s="1"/>
      <c r="B583" s="7"/>
    </row>
    <row r="584" spans="1:17" x14ac:dyDescent="0.25">
      <c r="A584" s="1"/>
      <c r="B584" s="7"/>
    </row>
    <row r="585" spans="1:17" x14ac:dyDescent="0.25">
      <c r="A585" s="1"/>
      <c r="B585" s="7"/>
    </row>
    <row r="586" spans="1:17" x14ac:dyDescent="0.25">
      <c r="A586" s="1"/>
      <c r="B586" s="7"/>
      <c r="C586" s="1"/>
      <c r="D586" s="1"/>
      <c r="E586" s="1"/>
      <c r="F586" s="1"/>
      <c r="G586" s="1"/>
      <c r="H586" s="1"/>
      <c r="I586" s="1"/>
      <c r="J586" s="1"/>
      <c r="K586" s="1"/>
      <c r="L586" s="1"/>
      <c r="M586" s="1"/>
      <c r="N586" s="1"/>
      <c r="O586" s="1"/>
      <c r="P586" s="1"/>
      <c r="Q586" s="1"/>
    </row>
    <row r="587" spans="1:17" x14ac:dyDescent="0.25">
      <c r="A587" s="1"/>
      <c r="B587" s="7"/>
    </row>
    <row r="588" spans="1:17" x14ac:dyDescent="0.25">
      <c r="A588" s="1"/>
      <c r="B588" s="7"/>
    </row>
    <row r="589" spans="1:17" x14ac:dyDescent="0.25">
      <c r="A589" s="1"/>
      <c r="B589" s="7"/>
      <c r="C589" s="1"/>
      <c r="D589" s="1"/>
      <c r="E589" s="1"/>
      <c r="F589" s="1"/>
      <c r="G589" s="1"/>
      <c r="H589" s="1"/>
      <c r="I589" s="1"/>
      <c r="J589" s="1"/>
      <c r="K589" s="1"/>
      <c r="L589" s="1"/>
      <c r="M589" s="1"/>
      <c r="N589" s="1"/>
      <c r="O589" s="1"/>
      <c r="P589" s="1"/>
      <c r="Q589" s="1"/>
    </row>
    <row r="590" spans="1:17" x14ac:dyDescent="0.25">
      <c r="A590" s="1"/>
      <c r="B590" s="7"/>
    </row>
    <row r="591" spans="1:17" x14ac:dyDescent="0.25">
      <c r="A591" s="1"/>
      <c r="B591" s="7"/>
      <c r="C591" s="1"/>
      <c r="D591" s="1"/>
      <c r="E591" s="1"/>
      <c r="F591" s="1"/>
      <c r="G591" s="1"/>
      <c r="H591" s="1"/>
      <c r="I591" s="1"/>
      <c r="J591" s="1"/>
      <c r="K591" s="1"/>
      <c r="L591" s="1"/>
      <c r="M591" s="1"/>
      <c r="N591" s="1"/>
      <c r="O591" s="1"/>
      <c r="P591" s="1"/>
      <c r="Q591" s="1"/>
    </row>
    <row r="592" spans="1:17" x14ac:dyDescent="0.25">
      <c r="A592" s="1"/>
      <c r="B592" s="7"/>
      <c r="C592" s="1"/>
      <c r="D592" s="1"/>
      <c r="E592" s="1"/>
      <c r="F592" s="1"/>
      <c r="G592" s="1"/>
      <c r="H592" s="1"/>
      <c r="I592" s="1"/>
      <c r="J592" s="1"/>
      <c r="K592" s="1"/>
      <c r="L592" s="1"/>
      <c r="M592" s="1"/>
      <c r="N592" s="1"/>
      <c r="O592" s="1"/>
      <c r="P592" s="1"/>
      <c r="Q592" s="1"/>
    </row>
    <row r="593" spans="1:17" x14ac:dyDescent="0.25">
      <c r="A593" s="1"/>
      <c r="B593" s="7"/>
      <c r="C593" s="1"/>
      <c r="D593" s="1"/>
      <c r="E593" s="1"/>
      <c r="F593" s="1"/>
      <c r="G593" s="1"/>
      <c r="H593" s="1"/>
      <c r="I593" s="1"/>
      <c r="J593" s="1"/>
      <c r="K593" s="1"/>
      <c r="L593" s="1"/>
      <c r="M593" s="1"/>
      <c r="N593" s="1"/>
      <c r="O593" s="1"/>
      <c r="P593" s="1"/>
      <c r="Q593" s="1"/>
    </row>
    <row r="594" spans="1:17" x14ac:dyDescent="0.25">
      <c r="A594" s="1"/>
      <c r="B594" s="7"/>
      <c r="C594" s="1"/>
      <c r="D594" s="1"/>
      <c r="E594" s="1"/>
      <c r="F594" s="1"/>
      <c r="G594" s="1"/>
      <c r="H594" s="1"/>
      <c r="I594" s="1"/>
      <c r="J594" s="1"/>
      <c r="K594" s="1"/>
      <c r="L594" s="1"/>
      <c r="M594" s="1"/>
      <c r="N594" s="1"/>
      <c r="O594" s="1"/>
      <c r="P594" s="1"/>
      <c r="Q594" s="1"/>
    </row>
    <row r="595" spans="1:17" x14ac:dyDescent="0.25">
      <c r="A595" s="1"/>
      <c r="B595" s="7"/>
      <c r="C595" s="1"/>
      <c r="D595" s="1"/>
      <c r="E595" s="1"/>
      <c r="F595" s="1"/>
      <c r="G595" s="1"/>
      <c r="H595" s="1"/>
      <c r="I595" s="1"/>
      <c r="J595" s="1"/>
      <c r="K595" s="1"/>
      <c r="L595" s="1"/>
      <c r="M595" s="1"/>
      <c r="N595" s="1"/>
      <c r="O595" s="1"/>
      <c r="P595" s="1"/>
      <c r="Q595" s="1"/>
    </row>
    <row r="596" spans="1:17" x14ac:dyDescent="0.25">
      <c r="A596" s="1"/>
      <c r="B596" s="7"/>
      <c r="C596" s="1"/>
      <c r="D596" s="1"/>
      <c r="E596" s="1"/>
      <c r="F596" s="1"/>
      <c r="G596" s="1"/>
      <c r="H596" s="1"/>
      <c r="I596" s="1"/>
      <c r="J596" s="1"/>
      <c r="K596" s="1"/>
      <c r="L596" s="1"/>
      <c r="M596" s="1"/>
      <c r="N596" s="1"/>
      <c r="O596" s="1"/>
      <c r="P596" s="1"/>
      <c r="Q596" s="1"/>
    </row>
    <row r="597" spans="1:17" x14ac:dyDescent="0.25">
      <c r="A597" s="1"/>
      <c r="B597" s="7"/>
      <c r="C597" s="1"/>
      <c r="D597" s="1"/>
      <c r="E597" s="1"/>
      <c r="F597" s="1"/>
      <c r="G597" s="1"/>
      <c r="H597" s="1"/>
      <c r="I597" s="1"/>
      <c r="J597" s="1"/>
      <c r="K597" s="1"/>
      <c r="L597" s="1"/>
      <c r="M597" s="1"/>
      <c r="N597" s="1"/>
      <c r="O597" s="1"/>
      <c r="P597" s="1"/>
      <c r="Q597" s="1"/>
    </row>
    <row r="598" spans="1:17" x14ac:dyDescent="0.25">
      <c r="A598" s="1"/>
      <c r="B598" s="7"/>
      <c r="C598" s="1"/>
      <c r="D598" s="1"/>
      <c r="E598" s="1"/>
      <c r="F598" s="1"/>
      <c r="G598" s="1"/>
      <c r="H598" s="1"/>
      <c r="I598" s="1"/>
      <c r="J598" s="1"/>
      <c r="K598" s="1"/>
      <c r="L598" s="1"/>
      <c r="M598" s="1"/>
      <c r="N598" s="1"/>
      <c r="O598" s="1"/>
      <c r="P598" s="1"/>
      <c r="Q598" s="1"/>
    </row>
    <row r="599" spans="1:17" x14ac:dyDescent="0.25">
      <c r="A599" s="1"/>
      <c r="B599" s="7"/>
      <c r="C599" s="1"/>
      <c r="D599" s="1"/>
      <c r="E599" s="1"/>
      <c r="F599" s="1"/>
      <c r="G599" s="1"/>
      <c r="H599" s="1"/>
      <c r="I599" s="1"/>
      <c r="J599" s="1"/>
      <c r="K599" s="1"/>
      <c r="L599" s="1"/>
      <c r="M599" s="1"/>
      <c r="N599" s="1"/>
      <c r="O599" s="1"/>
      <c r="P599" s="1"/>
      <c r="Q599" s="1"/>
    </row>
    <row r="600" spans="1:17" x14ac:dyDescent="0.25">
      <c r="A600" s="1"/>
      <c r="B600" s="7"/>
      <c r="C600" s="1"/>
      <c r="D600" s="1"/>
      <c r="E600" s="1"/>
      <c r="F600" s="1"/>
      <c r="G600" s="1"/>
      <c r="H600" s="1"/>
      <c r="I600" s="1"/>
      <c r="J600" s="1"/>
      <c r="K600" s="1"/>
      <c r="L600" s="1"/>
      <c r="M600" s="1"/>
      <c r="N600" s="1"/>
      <c r="O600" s="1"/>
      <c r="P600" s="1"/>
      <c r="Q600" s="1"/>
    </row>
    <row r="601" spans="1:17" x14ac:dyDescent="0.25">
      <c r="A601" s="1"/>
      <c r="B601" s="7"/>
      <c r="C601" s="1"/>
      <c r="D601" s="1"/>
      <c r="E601" s="1"/>
      <c r="F601" s="1"/>
      <c r="G601" s="1"/>
      <c r="H601" s="1"/>
      <c r="I601" s="1"/>
      <c r="J601" s="1"/>
      <c r="K601" s="1"/>
      <c r="L601" s="1"/>
      <c r="M601" s="1"/>
      <c r="N601" s="1"/>
      <c r="O601" s="1"/>
      <c r="P601" s="1"/>
      <c r="Q601" s="1"/>
    </row>
    <row r="602" spans="1:17" x14ac:dyDescent="0.25">
      <c r="A602" s="1"/>
      <c r="B602" s="7"/>
      <c r="C602" s="1"/>
      <c r="D602" s="1"/>
      <c r="E602" s="1"/>
      <c r="F602" s="1"/>
      <c r="G602" s="1"/>
      <c r="H602" s="1"/>
      <c r="I602" s="1"/>
      <c r="J602" s="1"/>
      <c r="K602" s="1"/>
      <c r="L602" s="1"/>
      <c r="M602" s="1"/>
      <c r="N602" s="1"/>
      <c r="O602" s="1"/>
      <c r="P602" s="1"/>
      <c r="Q602" s="1"/>
    </row>
    <row r="603" spans="1:17" x14ac:dyDescent="0.25">
      <c r="A603" s="1"/>
      <c r="B603" s="7"/>
    </row>
    <row r="604" spans="1:17" x14ac:dyDescent="0.25">
      <c r="A604" s="1"/>
      <c r="B604" s="7"/>
      <c r="C604" s="1"/>
      <c r="D604" s="1"/>
      <c r="E604" s="1"/>
      <c r="F604" s="1"/>
      <c r="G604" s="1"/>
      <c r="H604" s="1"/>
      <c r="I604" s="1"/>
      <c r="J604" s="1"/>
      <c r="K604" s="1"/>
      <c r="L604" s="1"/>
      <c r="M604" s="1"/>
      <c r="N604" s="1"/>
      <c r="O604" s="1"/>
      <c r="P604" s="1"/>
      <c r="Q604" s="1"/>
    </row>
    <row r="605" spans="1:17" x14ac:dyDescent="0.25">
      <c r="A605" s="1"/>
      <c r="B605" s="7"/>
      <c r="C605" s="1"/>
      <c r="D605" s="1"/>
      <c r="E605" s="1"/>
      <c r="F605" s="1"/>
      <c r="G605" s="1"/>
      <c r="H605" s="1"/>
      <c r="I605" s="1"/>
      <c r="J605" s="1"/>
      <c r="K605" s="1"/>
      <c r="L605" s="1"/>
      <c r="M605" s="1"/>
      <c r="N605" s="1"/>
      <c r="O605" s="1"/>
      <c r="P605" s="1"/>
      <c r="Q605" s="1"/>
    </row>
    <row r="606" spans="1:17" x14ac:dyDescent="0.25">
      <c r="A606" s="1"/>
      <c r="B606" s="7"/>
      <c r="C606" s="1"/>
      <c r="D606" s="1"/>
      <c r="E606" s="1"/>
      <c r="F606" s="1"/>
      <c r="G606" s="1"/>
      <c r="H606" s="1"/>
      <c r="I606" s="1"/>
      <c r="J606" s="1"/>
      <c r="K606" s="1"/>
      <c r="L606" s="1"/>
      <c r="M606" s="1"/>
      <c r="N606" s="1"/>
      <c r="O606" s="1"/>
      <c r="P606" s="1"/>
      <c r="Q606" s="1"/>
    </row>
    <row r="607" spans="1:17" x14ac:dyDescent="0.25">
      <c r="A607" s="1"/>
      <c r="B607" s="7"/>
      <c r="C607" s="1"/>
      <c r="D607" s="1"/>
      <c r="E607" s="1"/>
      <c r="F607" s="1"/>
      <c r="G607" s="1"/>
      <c r="H607" s="1"/>
      <c r="I607" s="1"/>
      <c r="J607" s="1"/>
      <c r="K607" s="1"/>
      <c r="L607" s="1"/>
      <c r="M607" s="1"/>
      <c r="N607" s="1"/>
      <c r="O607" s="1"/>
      <c r="P607" s="1"/>
      <c r="Q607" s="1"/>
    </row>
    <row r="608" spans="1:17" x14ac:dyDescent="0.25">
      <c r="A608" s="1"/>
      <c r="B608" s="7"/>
      <c r="C608" s="1"/>
      <c r="D608" s="1"/>
      <c r="E608" s="1"/>
      <c r="F608" s="1"/>
      <c r="G608" s="1"/>
      <c r="H608" s="1"/>
      <c r="I608" s="1"/>
      <c r="J608" s="1"/>
      <c r="K608" s="1"/>
      <c r="L608" s="1"/>
      <c r="M608" s="1"/>
      <c r="N608" s="1"/>
      <c r="O608" s="1"/>
      <c r="P608" s="1"/>
      <c r="Q608" s="1"/>
    </row>
    <row r="609" spans="1:17" x14ac:dyDescent="0.25">
      <c r="A609" s="1"/>
      <c r="B609" s="7"/>
    </row>
    <row r="610" spans="1:17" x14ac:dyDescent="0.25">
      <c r="A610" s="1"/>
      <c r="B610" s="7"/>
    </row>
    <row r="611" spans="1:17" x14ac:dyDescent="0.25">
      <c r="A611" s="1"/>
      <c r="B611" s="7"/>
    </row>
    <row r="612" spans="1:17" x14ac:dyDescent="0.25">
      <c r="A612" s="1"/>
      <c r="B612" s="7"/>
      <c r="C612" s="1"/>
      <c r="D612" s="1"/>
      <c r="E612" s="1"/>
      <c r="F612" s="1"/>
      <c r="G612" s="1"/>
      <c r="H612" s="1"/>
      <c r="I612" s="1"/>
      <c r="J612" s="1"/>
      <c r="K612" s="1"/>
      <c r="L612" s="1"/>
      <c r="M612" s="1"/>
      <c r="N612" s="1"/>
      <c r="O612" s="1"/>
      <c r="P612" s="1"/>
      <c r="Q612" s="1"/>
    </row>
    <row r="613" spans="1:17" x14ac:dyDescent="0.25">
      <c r="A613" s="1"/>
      <c r="B613" s="7"/>
      <c r="C613" s="1"/>
      <c r="D613" s="1"/>
      <c r="E613" s="1"/>
      <c r="F613" s="1"/>
      <c r="G613" s="1"/>
      <c r="H613" s="1"/>
      <c r="I613" s="1"/>
      <c r="J613" s="1"/>
      <c r="K613" s="1"/>
      <c r="L613" s="1"/>
      <c r="M613" s="1"/>
      <c r="N613" s="1"/>
      <c r="O613" s="1"/>
      <c r="P613" s="1"/>
      <c r="Q613" s="1"/>
    </row>
    <row r="614" spans="1:17" x14ac:dyDescent="0.25">
      <c r="A614" s="1"/>
      <c r="B614" s="7"/>
      <c r="C614" s="1"/>
      <c r="D614" s="1"/>
      <c r="E614" s="1"/>
      <c r="F614" s="1"/>
      <c r="G614" s="1"/>
      <c r="H614" s="1"/>
      <c r="I614" s="1"/>
      <c r="J614" s="1"/>
      <c r="K614" s="1"/>
      <c r="L614" s="1"/>
      <c r="M614" s="1"/>
      <c r="N614" s="1"/>
      <c r="O614" s="1"/>
      <c r="P614" s="1"/>
      <c r="Q614" s="1"/>
    </row>
    <row r="615" spans="1:17" x14ac:dyDescent="0.25">
      <c r="A615" s="1"/>
      <c r="B615" s="7"/>
      <c r="C615" s="1"/>
      <c r="D615" s="1"/>
      <c r="E615" s="1"/>
      <c r="F615" s="1"/>
      <c r="G615" s="1"/>
      <c r="H615" s="1"/>
      <c r="I615" s="1"/>
      <c r="J615" s="1"/>
      <c r="K615" s="1"/>
      <c r="L615" s="1"/>
      <c r="M615" s="1"/>
      <c r="N615" s="1"/>
      <c r="O615" s="1"/>
      <c r="P615" s="1"/>
      <c r="Q615" s="1"/>
    </row>
    <row r="616" spans="1:17" x14ac:dyDescent="0.25">
      <c r="A616" s="1"/>
      <c r="B616" s="7"/>
      <c r="C616" s="1"/>
      <c r="D616" s="1"/>
      <c r="E616" s="1"/>
      <c r="F616" s="1"/>
      <c r="G616" s="1"/>
      <c r="H616" s="1"/>
      <c r="I616" s="1"/>
      <c r="J616" s="1"/>
      <c r="K616" s="1"/>
      <c r="L616" s="1"/>
      <c r="M616" s="1"/>
      <c r="N616" s="1"/>
      <c r="O616" s="1"/>
      <c r="P616" s="1"/>
      <c r="Q616" s="1"/>
    </row>
    <row r="617" spans="1:17" x14ac:dyDescent="0.25">
      <c r="A617" s="1"/>
      <c r="B617" s="7"/>
    </row>
    <row r="618" spans="1:17" x14ac:dyDescent="0.25">
      <c r="A618" s="1"/>
      <c r="B618" s="7"/>
      <c r="C618" s="1"/>
      <c r="D618" s="1"/>
      <c r="E618" s="1"/>
      <c r="F618" s="1"/>
      <c r="G618" s="1"/>
      <c r="H618" s="1"/>
      <c r="I618" s="1"/>
      <c r="J618" s="1"/>
      <c r="K618" s="1"/>
      <c r="L618" s="1"/>
      <c r="M618" s="1"/>
      <c r="N618" s="1"/>
      <c r="O618" s="1"/>
      <c r="P618" s="1"/>
      <c r="Q618" s="1"/>
    </row>
    <row r="619" spans="1:17" x14ac:dyDescent="0.25">
      <c r="A619" s="1"/>
      <c r="B619" s="7"/>
    </row>
    <row r="620" spans="1:17" x14ac:dyDescent="0.25">
      <c r="A620" s="1"/>
      <c r="B620" s="7"/>
      <c r="C620" s="1"/>
      <c r="D620" s="1"/>
      <c r="E620" s="1"/>
      <c r="F620" s="1"/>
      <c r="G620" s="1"/>
      <c r="H620" s="1"/>
      <c r="I620" s="1"/>
      <c r="J620" s="1"/>
      <c r="K620" s="1"/>
      <c r="L620" s="1"/>
      <c r="M620" s="1"/>
      <c r="N620" s="1"/>
      <c r="O620" s="1"/>
      <c r="P620" s="1"/>
      <c r="Q620" s="1"/>
    </row>
    <row r="621" spans="1:17" x14ac:dyDescent="0.25">
      <c r="A621" s="1"/>
      <c r="B621" s="7"/>
      <c r="C621" s="1"/>
      <c r="D621" s="1"/>
      <c r="E621" s="1"/>
      <c r="F621" s="1"/>
      <c r="G621" s="1"/>
      <c r="H621" s="1"/>
      <c r="I621" s="1"/>
      <c r="J621" s="1"/>
      <c r="K621" s="1"/>
      <c r="L621" s="1"/>
      <c r="M621" s="1"/>
      <c r="N621" s="1"/>
      <c r="O621" s="1"/>
      <c r="P621" s="1"/>
      <c r="Q621" s="1"/>
    </row>
    <row r="622" spans="1:17" x14ac:dyDescent="0.25">
      <c r="A622" s="1"/>
      <c r="B622" s="7"/>
      <c r="C622" s="1"/>
      <c r="D622" s="1"/>
      <c r="E622" s="1"/>
      <c r="F622" s="1"/>
      <c r="G622" s="1"/>
      <c r="H622" s="1"/>
      <c r="I622" s="1"/>
      <c r="J622" s="1"/>
      <c r="K622" s="1"/>
      <c r="L622" s="1"/>
      <c r="M622" s="1"/>
      <c r="N622" s="1"/>
      <c r="O622" s="1"/>
      <c r="P622" s="1"/>
      <c r="Q622" s="1"/>
    </row>
    <row r="623" spans="1:17" x14ac:dyDescent="0.25">
      <c r="A623" s="1"/>
      <c r="B623" s="7"/>
    </row>
    <row r="624" spans="1:17" x14ac:dyDescent="0.25">
      <c r="A624" s="1"/>
      <c r="B624" s="7"/>
      <c r="C624" s="1"/>
      <c r="D624" s="1"/>
      <c r="E624" s="1"/>
      <c r="F624" s="1"/>
      <c r="G624" s="1"/>
      <c r="H624" s="1"/>
      <c r="I624" s="1"/>
      <c r="J624" s="1"/>
      <c r="K624" s="1"/>
      <c r="L624" s="1"/>
      <c r="M624" s="1"/>
      <c r="N624" s="1"/>
      <c r="O624" s="1"/>
      <c r="P624" s="1"/>
      <c r="Q624" s="1"/>
    </row>
    <row r="625" spans="1:17" x14ac:dyDescent="0.25">
      <c r="A625" s="1"/>
      <c r="B625" s="7"/>
    </row>
    <row r="626" spans="1:17" x14ac:dyDescent="0.25">
      <c r="A626" s="1"/>
      <c r="B626" s="7"/>
      <c r="C626" s="1"/>
      <c r="D626" s="1"/>
      <c r="E626" s="1"/>
      <c r="F626" s="1"/>
      <c r="G626" s="1"/>
      <c r="H626" s="1"/>
      <c r="I626" s="1"/>
      <c r="J626" s="1"/>
      <c r="K626" s="1"/>
      <c r="L626" s="1"/>
      <c r="M626" s="1"/>
      <c r="N626" s="1"/>
      <c r="O626" s="1"/>
      <c r="P626" s="1"/>
      <c r="Q626" s="1"/>
    </row>
    <row r="627" spans="1:17" x14ac:dyDescent="0.25">
      <c r="A627" s="1"/>
      <c r="B627" s="7"/>
      <c r="C627" s="1"/>
      <c r="D627" s="1"/>
      <c r="E627" s="1"/>
      <c r="F627" s="1"/>
      <c r="G627" s="1"/>
      <c r="H627" s="1"/>
      <c r="I627" s="1"/>
      <c r="J627" s="1"/>
      <c r="K627" s="1"/>
      <c r="L627" s="1"/>
      <c r="M627" s="1"/>
      <c r="N627" s="1"/>
      <c r="O627" s="1"/>
      <c r="P627" s="1"/>
      <c r="Q627" s="1"/>
    </row>
    <row r="628" spans="1:17" x14ac:dyDescent="0.25">
      <c r="A628" s="1"/>
      <c r="B628" s="7"/>
      <c r="C628" s="1"/>
      <c r="D628" s="1"/>
      <c r="E628" s="1"/>
      <c r="F628" s="1"/>
      <c r="G628" s="1"/>
      <c r="H628" s="1"/>
      <c r="I628" s="1"/>
      <c r="J628" s="1"/>
      <c r="K628" s="1"/>
      <c r="L628" s="1"/>
      <c r="M628" s="1"/>
      <c r="N628" s="1"/>
      <c r="O628" s="1"/>
      <c r="P628" s="1"/>
      <c r="Q628" s="1"/>
    </row>
    <row r="629" spans="1:17" x14ac:dyDescent="0.25">
      <c r="A629" s="1"/>
      <c r="B629" s="7"/>
      <c r="C629" s="1"/>
      <c r="D629" s="1"/>
      <c r="E629" s="1"/>
      <c r="F629" s="1"/>
      <c r="G629" s="1"/>
      <c r="H629" s="1"/>
      <c r="I629" s="1"/>
      <c r="J629" s="1"/>
      <c r="K629" s="1"/>
      <c r="L629" s="1"/>
      <c r="M629" s="1"/>
      <c r="N629" s="1"/>
      <c r="O629" s="1"/>
      <c r="P629" s="1"/>
      <c r="Q629" s="1"/>
    </row>
    <row r="630" spans="1:17" x14ac:dyDescent="0.25">
      <c r="A630" s="1"/>
      <c r="B630" s="7"/>
      <c r="C630" s="1"/>
      <c r="D630" s="1"/>
      <c r="E630" s="1"/>
      <c r="F630" s="1"/>
      <c r="G630" s="1"/>
      <c r="H630" s="1"/>
      <c r="I630" s="1"/>
      <c r="J630" s="1"/>
      <c r="K630" s="1"/>
      <c r="L630" s="1"/>
      <c r="M630" s="1"/>
      <c r="N630" s="1"/>
      <c r="O630" s="1"/>
      <c r="P630" s="1"/>
      <c r="Q630" s="1"/>
    </row>
    <row r="631" spans="1:17" x14ac:dyDescent="0.25">
      <c r="A631" s="1"/>
      <c r="B631" s="7"/>
      <c r="C631" s="1"/>
      <c r="D631" s="1"/>
      <c r="E631" s="1"/>
      <c r="F631" s="1"/>
      <c r="G631" s="1"/>
      <c r="H631" s="1"/>
      <c r="I631" s="1"/>
      <c r="J631" s="1"/>
      <c r="K631" s="1"/>
      <c r="L631" s="1"/>
      <c r="M631" s="1"/>
      <c r="N631" s="1"/>
      <c r="O631" s="1"/>
      <c r="P631" s="1"/>
      <c r="Q631" s="1"/>
    </row>
    <row r="632" spans="1:17" x14ac:dyDescent="0.25">
      <c r="A632" s="1"/>
      <c r="B632" s="7"/>
    </row>
    <row r="633" spans="1:17" x14ac:dyDescent="0.25">
      <c r="A633" s="1"/>
      <c r="B633" s="7"/>
      <c r="C633" s="1"/>
      <c r="D633" s="1"/>
      <c r="E633" s="1"/>
      <c r="F633" s="1"/>
      <c r="G633" s="1"/>
      <c r="H633" s="1"/>
      <c r="I633" s="1"/>
      <c r="J633" s="1"/>
      <c r="K633" s="1"/>
      <c r="L633" s="1"/>
      <c r="M633" s="1"/>
      <c r="N633" s="1"/>
      <c r="O633" s="1"/>
      <c r="P633" s="1"/>
      <c r="Q633" s="1"/>
    </row>
    <row r="634" spans="1:17" x14ac:dyDescent="0.25">
      <c r="A634" s="1"/>
      <c r="B634" s="7"/>
      <c r="C634" s="1"/>
      <c r="D634" s="1"/>
      <c r="E634" s="1"/>
      <c r="F634" s="1"/>
      <c r="G634" s="1"/>
      <c r="H634" s="1"/>
      <c r="I634" s="1"/>
      <c r="J634" s="1"/>
      <c r="K634" s="1"/>
      <c r="L634" s="1"/>
      <c r="M634" s="1"/>
      <c r="N634" s="1"/>
      <c r="O634" s="1"/>
      <c r="P634" s="1"/>
      <c r="Q634" s="1"/>
    </row>
    <row r="635" spans="1:17" x14ac:dyDescent="0.25">
      <c r="A635" s="1"/>
      <c r="B635" s="7"/>
      <c r="C635" s="1"/>
      <c r="D635" s="1"/>
      <c r="E635" s="1"/>
      <c r="F635" s="1"/>
      <c r="G635" s="1"/>
      <c r="H635" s="1"/>
      <c r="I635" s="1"/>
      <c r="J635" s="1"/>
      <c r="K635" s="1"/>
      <c r="L635" s="1"/>
      <c r="M635" s="1"/>
      <c r="N635" s="1"/>
      <c r="O635" s="1"/>
      <c r="P635" s="1"/>
      <c r="Q635" s="1"/>
    </row>
    <row r="636" spans="1:17" x14ac:dyDescent="0.25">
      <c r="A636" s="1"/>
      <c r="B636" s="7"/>
      <c r="C636" s="1"/>
      <c r="D636" s="1"/>
      <c r="E636" s="1"/>
      <c r="F636" s="1"/>
      <c r="G636" s="1"/>
      <c r="H636" s="1"/>
      <c r="I636" s="1"/>
      <c r="J636" s="1"/>
      <c r="K636" s="1"/>
      <c r="L636" s="1"/>
      <c r="M636" s="1"/>
      <c r="N636" s="1"/>
      <c r="O636" s="1"/>
      <c r="P636" s="1"/>
      <c r="Q636" s="1"/>
    </row>
    <row r="637" spans="1:17" x14ac:dyDescent="0.25">
      <c r="A637" s="1"/>
      <c r="B637" s="7"/>
    </row>
    <row r="638" spans="1:17" x14ac:dyDescent="0.25">
      <c r="A638" s="1"/>
      <c r="B638" s="7"/>
    </row>
    <row r="639" spans="1:17" x14ac:dyDescent="0.25">
      <c r="A639" s="1"/>
      <c r="B639" s="7"/>
    </row>
    <row r="640" spans="1:17" x14ac:dyDescent="0.25">
      <c r="A640" s="1"/>
      <c r="B640" s="7"/>
    </row>
    <row r="641" spans="1:17" x14ac:dyDescent="0.25">
      <c r="A641" s="1"/>
      <c r="B641" s="7"/>
      <c r="C641" s="1"/>
      <c r="D641" s="1"/>
      <c r="E641" s="1"/>
      <c r="F641" s="1"/>
      <c r="G641" s="1"/>
      <c r="H641" s="1"/>
      <c r="I641" s="1"/>
      <c r="J641" s="1"/>
      <c r="K641" s="1"/>
      <c r="L641" s="1"/>
      <c r="M641" s="1"/>
      <c r="N641" s="1"/>
      <c r="O641" s="1"/>
      <c r="P641" s="1"/>
      <c r="Q641" s="1"/>
    </row>
    <row r="642" spans="1:17" x14ac:dyDescent="0.25">
      <c r="A642" s="1"/>
      <c r="B642" s="7"/>
    </row>
    <row r="643" spans="1:17" x14ac:dyDescent="0.25">
      <c r="A643" s="1"/>
      <c r="B643" s="7"/>
    </row>
    <row r="644" spans="1:17" x14ac:dyDescent="0.25">
      <c r="A644" s="1"/>
      <c r="B644" s="7"/>
      <c r="C644" s="1"/>
      <c r="D644" s="1"/>
      <c r="E644" s="1"/>
      <c r="F644" s="1"/>
      <c r="G644" s="1"/>
      <c r="H644" s="1"/>
      <c r="I644" s="1"/>
      <c r="J644" s="1"/>
      <c r="K644" s="1"/>
      <c r="L644" s="1"/>
      <c r="M644" s="1"/>
      <c r="N644" s="1"/>
      <c r="O644" s="1"/>
      <c r="P644" s="1"/>
      <c r="Q644" s="1"/>
    </row>
    <row r="645" spans="1:17" x14ac:dyDescent="0.25">
      <c r="A645" s="1"/>
      <c r="B645" s="7"/>
    </row>
    <row r="646" spans="1:17" x14ac:dyDescent="0.25">
      <c r="A646" s="1"/>
      <c r="B646" s="7"/>
      <c r="C646" s="1"/>
      <c r="D646" s="1"/>
      <c r="E646" s="1"/>
      <c r="F646" s="1"/>
      <c r="G646" s="1"/>
      <c r="H646" s="1"/>
      <c r="I646" s="1"/>
      <c r="J646" s="1"/>
      <c r="K646" s="1"/>
      <c r="L646" s="1"/>
      <c r="M646" s="1"/>
      <c r="N646" s="1"/>
      <c r="O646" s="1"/>
      <c r="P646" s="1"/>
      <c r="Q646" s="1"/>
    </row>
    <row r="647" spans="1:17" x14ac:dyDescent="0.25">
      <c r="A647" s="1"/>
      <c r="B647" s="7"/>
      <c r="C647" s="1"/>
      <c r="D647" s="1"/>
      <c r="E647" s="1"/>
      <c r="F647" s="1"/>
      <c r="G647" s="1"/>
      <c r="H647" s="1"/>
      <c r="I647" s="1"/>
      <c r="J647" s="1"/>
      <c r="K647" s="1"/>
      <c r="L647" s="1"/>
      <c r="M647" s="1"/>
      <c r="N647" s="1"/>
      <c r="O647" s="1"/>
      <c r="P647" s="1"/>
      <c r="Q647" s="1"/>
    </row>
    <row r="648" spans="1:17" x14ac:dyDescent="0.25">
      <c r="A648" s="1"/>
      <c r="B648" s="7"/>
    </row>
    <row r="649" spans="1:17" x14ac:dyDescent="0.25">
      <c r="A649" s="1"/>
      <c r="B649" s="7"/>
      <c r="C649" s="1"/>
      <c r="D649" s="1"/>
      <c r="E649" s="1"/>
      <c r="F649" s="1"/>
      <c r="G649" s="1"/>
      <c r="H649" s="1"/>
      <c r="I649" s="1"/>
      <c r="J649" s="1"/>
      <c r="K649" s="1"/>
      <c r="L649" s="1"/>
      <c r="M649" s="1"/>
      <c r="N649" s="1"/>
      <c r="O649" s="1"/>
      <c r="P649" s="1"/>
      <c r="Q649" s="1"/>
    </row>
    <row r="650" spans="1:17" x14ac:dyDescent="0.25">
      <c r="A650" s="1"/>
      <c r="B650" s="7"/>
    </row>
    <row r="651" spans="1:17" x14ac:dyDescent="0.25">
      <c r="A651" s="1"/>
      <c r="B651" s="7"/>
      <c r="C651" s="1"/>
      <c r="D651" s="1"/>
      <c r="E651" s="1"/>
      <c r="F651" s="1"/>
      <c r="G651" s="1"/>
      <c r="H651" s="1"/>
      <c r="I651" s="1"/>
      <c r="J651" s="1"/>
      <c r="K651" s="1"/>
      <c r="L651" s="1"/>
      <c r="M651" s="1"/>
      <c r="N651" s="1"/>
      <c r="O651" s="1"/>
      <c r="P651" s="1"/>
      <c r="Q651" s="1"/>
    </row>
    <row r="652" spans="1:17" x14ac:dyDescent="0.25">
      <c r="A652" s="1"/>
      <c r="B652" s="7"/>
    </row>
    <row r="653" spans="1:17" x14ac:dyDescent="0.25">
      <c r="A653" s="1"/>
      <c r="B653" s="7"/>
    </row>
    <row r="654" spans="1:17" x14ac:dyDescent="0.25">
      <c r="A654" s="1"/>
      <c r="B654" s="7"/>
    </row>
    <row r="655" spans="1:17" x14ac:dyDescent="0.25">
      <c r="A655" s="1"/>
      <c r="B655" s="7"/>
      <c r="C655" s="1"/>
      <c r="D655" s="1"/>
      <c r="E655" s="1"/>
      <c r="F655" s="1"/>
      <c r="G655" s="1"/>
      <c r="H655" s="1"/>
      <c r="I655" s="1"/>
      <c r="J655" s="1"/>
      <c r="K655" s="1"/>
      <c r="L655" s="1"/>
      <c r="M655" s="1"/>
      <c r="N655" s="1"/>
      <c r="O655" s="1"/>
      <c r="P655" s="1"/>
      <c r="Q655" s="1"/>
    </row>
    <row r="656" spans="1:17" x14ac:dyDescent="0.25">
      <c r="A656" s="1"/>
      <c r="B656" s="7"/>
    </row>
    <row r="657" spans="1:17" x14ac:dyDescent="0.25">
      <c r="A657" s="1"/>
      <c r="B657" s="7"/>
      <c r="C657" s="1"/>
      <c r="D657" s="1"/>
      <c r="E657" s="1"/>
      <c r="F657" s="1"/>
      <c r="G657" s="1"/>
      <c r="H657" s="1"/>
      <c r="I657" s="1"/>
      <c r="J657" s="1"/>
      <c r="K657" s="1"/>
      <c r="L657" s="1"/>
      <c r="M657" s="1"/>
      <c r="N657" s="1"/>
      <c r="O657" s="1"/>
      <c r="P657" s="1"/>
      <c r="Q657" s="1"/>
    </row>
    <row r="658" spans="1:17" x14ac:dyDescent="0.25">
      <c r="A658" s="1"/>
      <c r="B658" s="7"/>
    </row>
    <row r="659" spans="1:17" x14ac:dyDescent="0.25">
      <c r="A659" s="1"/>
      <c r="B659" s="7"/>
      <c r="C659" s="1"/>
      <c r="D659" s="1"/>
      <c r="E659" s="1"/>
      <c r="F659" s="1"/>
      <c r="G659" s="1"/>
      <c r="H659" s="1"/>
      <c r="I659" s="1"/>
      <c r="J659" s="1"/>
      <c r="K659" s="1"/>
      <c r="L659" s="1"/>
      <c r="M659" s="1"/>
      <c r="N659" s="1"/>
      <c r="O659" s="1"/>
      <c r="P659" s="1"/>
      <c r="Q659" s="1"/>
    </row>
    <row r="660" spans="1:17" x14ac:dyDescent="0.25">
      <c r="A660" s="1"/>
      <c r="B660" s="7"/>
      <c r="C660" s="1"/>
      <c r="D660" s="1"/>
      <c r="E660" s="1"/>
      <c r="F660" s="1"/>
      <c r="G660" s="1"/>
      <c r="H660" s="1"/>
      <c r="I660" s="1"/>
      <c r="J660" s="1"/>
      <c r="K660" s="1"/>
      <c r="L660" s="1"/>
      <c r="M660" s="1"/>
      <c r="N660" s="1"/>
      <c r="O660" s="1"/>
      <c r="P660" s="1"/>
      <c r="Q660" s="1"/>
    </row>
    <row r="661" spans="1:17" x14ac:dyDescent="0.25">
      <c r="A661" s="1"/>
      <c r="B661" s="7"/>
      <c r="C661" s="1"/>
      <c r="D661" s="1"/>
      <c r="E661" s="1"/>
      <c r="F661" s="1"/>
      <c r="G661" s="1"/>
      <c r="H661" s="1"/>
      <c r="I661" s="1"/>
      <c r="J661" s="1"/>
      <c r="K661" s="1"/>
      <c r="L661" s="1"/>
      <c r="M661" s="1"/>
      <c r="N661" s="1"/>
      <c r="O661" s="1"/>
      <c r="P661" s="1"/>
      <c r="Q661" s="1"/>
    </row>
    <row r="662" spans="1:17" x14ac:dyDescent="0.25">
      <c r="A662" s="1"/>
      <c r="B662" s="7"/>
      <c r="C662" s="1"/>
      <c r="D662" s="1"/>
      <c r="E662" s="1"/>
      <c r="F662" s="1"/>
      <c r="G662" s="1"/>
      <c r="H662" s="1"/>
      <c r="I662" s="1"/>
      <c r="J662" s="1"/>
      <c r="K662" s="1"/>
      <c r="L662" s="1"/>
      <c r="M662" s="1"/>
      <c r="N662" s="1"/>
      <c r="O662" s="1"/>
      <c r="P662" s="1"/>
      <c r="Q662" s="1"/>
    </row>
    <row r="663" spans="1:17" x14ac:dyDescent="0.25">
      <c r="A663" s="1"/>
      <c r="B663" s="7"/>
    </row>
    <row r="664" spans="1:17" x14ac:dyDescent="0.25">
      <c r="A664" s="1"/>
      <c r="B664" s="7"/>
    </row>
    <row r="665" spans="1:17" x14ac:dyDescent="0.25">
      <c r="A665" s="1"/>
      <c r="B665" s="7"/>
    </row>
    <row r="666" spans="1:17" x14ac:dyDescent="0.25">
      <c r="A666" s="1"/>
      <c r="B666" s="7"/>
    </row>
    <row r="667" spans="1:17" x14ac:dyDescent="0.25">
      <c r="A667" s="1"/>
      <c r="B667" s="7"/>
      <c r="C667" s="1"/>
      <c r="D667" s="1"/>
      <c r="E667" s="1"/>
      <c r="F667" s="1"/>
      <c r="G667" s="1"/>
      <c r="H667" s="1"/>
      <c r="I667" s="1"/>
      <c r="J667" s="1"/>
      <c r="K667" s="1"/>
      <c r="L667" s="1"/>
      <c r="M667" s="1"/>
      <c r="N667" s="1"/>
      <c r="O667" s="1"/>
      <c r="P667" s="1"/>
      <c r="Q667" s="1"/>
    </row>
    <row r="668" spans="1:17" x14ac:dyDescent="0.25">
      <c r="A668" s="1"/>
      <c r="B668" s="7"/>
      <c r="C668" s="1"/>
      <c r="D668" s="1"/>
      <c r="E668" s="1"/>
      <c r="F668" s="1"/>
      <c r="G668" s="1"/>
      <c r="H668" s="1"/>
      <c r="I668" s="1"/>
      <c r="J668" s="1"/>
      <c r="K668" s="1"/>
      <c r="L668" s="1"/>
      <c r="M668" s="1"/>
      <c r="N668" s="1"/>
      <c r="O668" s="1"/>
      <c r="P668" s="1"/>
      <c r="Q668" s="1"/>
    </row>
    <row r="669" spans="1:17" x14ac:dyDescent="0.25">
      <c r="A669" s="1"/>
      <c r="B669" s="7"/>
      <c r="C669" s="1"/>
      <c r="D669" s="1"/>
      <c r="E669" s="1"/>
      <c r="F669" s="1"/>
      <c r="G669" s="1"/>
      <c r="H669" s="1"/>
      <c r="I669" s="1"/>
      <c r="J669" s="1"/>
      <c r="K669" s="1"/>
      <c r="L669" s="1"/>
      <c r="M669" s="1"/>
      <c r="N669" s="1"/>
      <c r="O669" s="1"/>
      <c r="P669" s="1"/>
      <c r="Q669" s="1"/>
    </row>
    <row r="670" spans="1:17" x14ac:dyDescent="0.25">
      <c r="A670" s="1"/>
      <c r="B670" s="7"/>
    </row>
    <row r="671" spans="1:17" x14ac:dyDescent="0.25">
      <c r="A671" s="1"/>
      <c r="B671" s="7"/>
      <c r="C671" s="1"/>
      <c r="D671" s="1"/>
      <c r="E671" s="1"/>
      <c r="F671" s="1"/>
      <c r="G671" s="1"/>
      <c r="H671" s="1"/>
      <c r="I671" s="1"/>
      <c r="J671" s="1"/>
      <c r="K671" s="1"/>
      <c r="L671" s="1"/>
      <c r="M671" s="1"/>
      <c r="N671" s="1"/>
      <c r="O671" s="1"/>
      <c r="P671" s="1"/>
      <c r="Q671" s="1"/>
    </row>
    <row r="672" spans="1:17" x14ac:dyDescent="0.25">
      <c r="A672" s="1"/>
      <c r="B672" s="7"/>
    </row>
    <row r="673" spans="1:17" x14ac:dyDescent="0.25">
      <c r="A673" s="1"/>
      <c r="B673" s="7"/>
      <c r="C673" s="1"/>
      <c r="D673" s="1"/>
      <c r="E673" s="1"/>
      <c r="F673" s="1"/>
      <c r="G673" s="1"/>
      <c r="H673" s="1"/>
      <c r="I673" s="1"/>
      <c r="J673" s="1"/>
      <c r="K673" s="1"/>
      <c r="L673" s="1"/>
      <c r="M673" s="1"/>
      <c r="N673" s="1"/>
      <c r="O673" s="1"/>
      <c r="P673" s="1"/>
      <c r="Q673" s="1"/>
    </row>
    <row r="674" spans="1:17" x14ac:dyDescent="0.25">
      <c r="A674" s="1"/>
      <c r="B674" s="7"/>
    </row>
    <row r="675" spans="1:17" x14ac:dyDescent="0.25">
      <c r="A675" s="1"/>
      <c r="B675" s="7"/>
      <c r="C675" s="1"/>
      <c r="D675" s="1"/>
      <c r="E675" s="1"/>
      <c r="F675" s="1"/>
      <c r="G675" s="1"/>
      <c r="H675" s="1"/>
      <c r="I675" s="1"/>
      <c r="J675" s="1"/>
      <c r="K675" s="1"/>
      <c r="L675" s="1"/>
      <c r="M675" s="1"/>
      <c r="N675" s="1"/>
      <c r="O675" s="1"/>
      <c r="P675" s="1"/>
      <c r="Q675" s="1"/>
    </row>
    <row r="676" spans="1:17" x14ac:dyDescent="0.25">
      <c r="A676" s="1"/>
      <c r="B676" s="7"/>
      <c r="C676" s="1"/>
      <c r="D676" s="1"/>
      <c r="E676" s="1"/>
      <c r="F676" s="1"/>
      <c r="G676" s="1"/>
      <c r="H676" s="1"/>
      <c r="I676" s="1"/>
      <c r="J676" s="1"/>
      <c r="K676" s="1"/>
      <c r="L676" s="1"/>
      <c r="M676" s="1"/>
      <c r="N676" s="1"/>
      <c r="O676" s="1"/>
      <c r="P676" s="1"/>
      <c r="Q676" s="1"/>
    </row>
    <row r="677" spans="1:17" x14ac:dyDescent="0.25">
      <c r="A677" s="1"/>
      <c r="B677" s="7"/>
      <c r="C677" s="1"/>
      <c r="D677" s="1"/>
      <c r="E677" s="1"/>
      <c r="F677" s="1"/>
      <c r="G677" s="1"/>
      <c r="H677" s="1"/>
      <c r="I677" s="1"/>
      <c r="J677" s="1"/>
      <c r="K677" s="1"/>
      <c r="L677" s="1"/>
      <c r="M677" s="1"/>
      <c r="N677" s="1"/>
      <c r="O677" s="1"/>
      <c r="P677" s="1"/>
      <c r="Q677" s="1"/>
    </row>
    <row r="678" spans="1:17" x14ac:dyDescent="0.25">
      <c r="A678" s="1"/>
      <c r="B678" s="7"/>
    </row>
    <row r="679" spans="1:17" x14ac:dyDescent="0.25">
      <c r="A679" s="1"/>
      <c r="B679" s="7"/>
      <c r="C679" s="1"/>
      <c r="D679" s="1"/>
      <c r="E679" s="1"/>
      <c r="F679" s="1"/>
      <c r="G679" s="1"/>
      <c r="H679" s="1"/>
      <c r="I679" s="1"/>
      <c r="J679" s="1"/>
      <c r="K679" s="1"/>
      <c r="L679" s="1"/>
      <c r="M679" s="1"/>
      <c r="N679" s="1"/>
      <c r="O679" s="1"/>
      <c r="P679" s="1"/>
      <c r="Q679" s="1"/>
    </row>
    <row r="680" spans="1:17" x14ac:dyDescent="0.25">
      <c r="A680" s="1"/>
      <c r="B680" s="7"/>
    </row>
    <row r="681" spans="1:17" x14ac:dyDescent="0.25">
      <c r="A681" s="1"/>
      <c r="B681" s="7"/>
      <c r="C681" s="1"/>
      <c r="D681" s="1"/>
      <c r="E681" s="1"/>
      <c r="F681" s="1"/>
      <c r="G681" s="1"/>
      <c r="H681" s="1"/>
      <c r="I681" s="1"/>
      <c r="J681" s="1"/>
      <c r="K681" s="1"/>
      <c r="L681" s="1"/>
      <c r="M681" s="1"/>
      <c r="N681" s="1"/>
      <c r="O681" s="1"/>
      <c r="P681" s="1"/>
      <c r="Q681" s="1"/>
    </row>
    <row r="682" spans="1:17" x14ac:dyDescent="0.25">
      <c r="A682" s="1"/>
      <c r="B682" s="7"/>
      <c r="C682" s="1"/>
      <c r="D682" s="1"/>
      <c r="E682" s="1"/>
      <c r="F682" s="1"/>
      <c r="G682" s="1"/>
      <c r="H682" s="1"/>
      <c r="I682" s="1"/>
      <c r="J682" s="1"/>
      <c r="K682" s="1"/>
      <c r="L682" s="1"/>
      <c r="M682" s="1"/>
      <c r="N682" s="1"/>
      <c r="O682" s="1"/>
      <c r="P682" s="1"/>
      <c r="Q682" s="1"/>
    </row>
    <row r="683" spans="1:17" x14ac:dyDescent="0.25">
      <c r="A683" s="1"/>
      <c r="B683" s="7"/>
      <c r="C683" s="1"/>
      <c r="D683" s="1"/>
      <c r="E683" s="1"/>
      <c r="F683" s="1"/>
      <c r="G683" s="1"/>
      <c r="H683" s="1"/>
      <c r="I683" s="1"/>
      <c r="J683" s="1"/>
      <c r="K683" s="1"/>
      <c r="L683" s="1"/>
      <c r="M683" s="1"/>
      <c r="N683" s="1"/>
      <c r="O683" s="1"/>
      <c r="P683" s="1"/>
      <c r="Q683" s="1"/>
    </row>
    <row r="684" spans="1:17" x14ac:dyDescent="0.25">
      <c r="A684" s="1"/>
      <c r="B684" s="7"/>
      <c r="C684" s="1"/>
      <c r="D684" s="1"/>
      <c r="E684" s="1"/>
      <c r="F684" s="1"/>
      <c r="G684" s="1"/>
      <c r="H684" s="1"/>
      <c r="I684" s="1"/>
      <c r="J684" s="1"/>
      <c r="K684" s="1"/>
      <c r="L684" s="1"/>
      <c r="M684" s="1"/>
      <c r="N684" s="1"/>
      <c r="O684" s="1"/>
      <c r="P684" s="1"/>
      <c r="Q684" s="1"/>
    </row>
    <row r="685" spans="1:17" x14ac:dyDescent="0.25">
      <c r="A685" s="1"/>
      <c r="B685" s="7"/>
    </row>
    <row r="686" spans="1:17" x14ac:dyDescent="0.25">
      <c r="A686" s="1"/>
      <c r="B686" s="7"/>
    </row>
    <row r="687" spans="1:17" x14ac:dyDescent="0.25">
      <c r="A687" s="1"/>
      <c r="B687" s="7"/>
      <c r="C687" s="1"/>
      <c r="D687" s="1"/>
      <c r="E687" s="1"/>
      <c r="F687" s="1"/>
      <c r="G687" s="1"/>
      <c r="H687" s="1"/>
      <c r="I687" s="1"/>
      <c r="J687" s="1"/>
      <c r="K687" s="1"/>
      <c r="L687" s="1"/>
      <c r="M687" s="1"/>
      <c r="N687" s="1"/>
      <c r="O687" s="1"/>
      <c r="P687" s="1"/>
      <c r="Q687" s="1"/>
    </row>
    <row r="688" spans="1:17" x14ac:dyDescent="0.25">
      <c r="A688" s="1"/>
      <c r="B688" s="7"/>
      <c r="C688" s="1"/>
      <c r="D688" s="1"/>
      <c r="E688" s="1"/>
      <c r="F688" s="1"/>
      <c r="G688" s="1"/>
      <c r="H688" s="1"/>
      <c r="I688" s="1"/>
      <c r="J688" s="1"/>
      <c r="K688" s="1"/>
      <c r="L688" s="1"/>
      <c r="M688" s="1"/>
      <c r="N688" s="1"/>
      <c r="O688" s="1"/>
      <c r="P688" s="1"/>
      <c r="Q688" s="1"/>
    </row>
    <row r="689" spans="1:17" x14ac:dyDescent="0.25">
      <c r="A689" s="1"/>
      <c r="B689" s="7"/>
      <c r="C689" s="1"/>
      <c r="D689" s="1"/>
      <c r="E689" s="1"/>
      <c r="F689" s="1"/>
      <c r="G689" s="1"/>
      <c r="H689" s="1"/>
      <c r="I689" s="1"/>
      <c r="J689" s="1"/>
      <c r="K689" s="1"/>
      <c r="L689" s="1"/>
      <c r="M689" s="1"/>
      <c r="N689" s="1"/>
      <c r="O689" s="1"/>
      <c r="P689" s="1"/>
      <c r="Q689" s="1"/>
    </row>
    <row r="690" spans="1:17" x14ac:dyDescent="0.25">
      <c r="A690" s="1"/>
      <c r="B690" s="7"/>
    </row>
    <row r="691" spans="1:17" x14ac:dyDescent="0.25">
      <c r="A691" s="1"/>
      <c r="B691" s="7"/>
    </row>
    <row r="692" spans="1:17" x14ac:dyDescent="0.25">
      <c r="A692" s="1"/>
      <c r="B692" s="7"/>
    </row>
    <row r="693" spans="1:17" x14ac:dyDescent="0.25">
      <c r="A693" s="1"/>
      <c r="B693" s="7"/>
      <c r="C693" s="1"/>
      <c r="D693" s="1"/>
      <c r="E693" s="1"/>
      <c r="F693" s="1"/>
      <c r="G693" s="1"/>
      <c r="H693" s="1"/>
      <c r="I693" s="1"/>
      <c r="J693" s="1"/>
      <c r="K693" s="1"/>
      <c r="L693" s="1"/>
      <c r="M693" s="1"/>
      <c r="N693" s="1"/>
      <c r="O693" s="1"/>
      <c r="P693" s="1"/>
      <c r="Q693" s="1"/>
    </row>
    <row r="694" spans="1:17" x14ac:dyDescent="0.25">
      <c r="A694" s="1"/>
      <c r="B694" s="7"/>
    </row>
    <row r="695" spans="1:17" x14ac:dyDescent="0.25">
      <c r="A695" s="1"/>
      <c r="B695" s="7"/>
      <c r="C695" s="1"/>
      <c r="D695" s="1"/>
      <c r="E695" s="1"/>
      <c r="F695" s="1"/>
      <c r="G695" s="1"/>
      <c r="H695" s="1"/>
      <c r="I695" s="1"/>
      <c r="J695" s="1"/>
      <c r="K695" s="1"/>
      <c r="L695" s="1"/>
      <c r="M695" s="1"/>
      <c r="N695" s="1"/>
      <c r="O695" s="1"/>
      <c r="P695" s="1"/>
      <c r="Q695" s="1"/>
    </row>
    <row r="696" spans="1:17" x14ac:dyDescent="0.25">
      <c r="A696" s="1"/>
      <c r="B696" s="7"/>
    </row>
    <row r="697" spans="1:17" x14ac:dyDescent="0.25">
      <c r="A697" s="1"/>
      <c r="B697" s="7"/>
      <c r="C697" s="1"/>
      <c r="D697" s="1"/>
      <c r="E697" s="1"/>
      <c r="F697" s="1"/>
      <c r="G697" s="1"/>
      <c r="H697" s="1"/>
      <c r="I697" s="1"/>
      <c r="J697" s="1"/>
      <c r="K697" s="1"/>
      <c r="L697" s="1"/>
      <c r="M697" s="1"/>
      <c r="N697" s="1"/>
      <c r="O697" s="1"/>
      <c r="P697" s="1"/>
      <c r="Q697" s="1"/>
    </row>
    <row r="698" spans="1:17" x14ac:dyDescent="0.25">
      <c r="A698" s="1"/>
      <c r="B698" s="7"/>
    </row>
    <row r="699" spans="1:17" x14ac:dyDescent="0.25">
      <c r="A699" s="1"/>
      <c r="B699" s="7"/>
      <c r="C699" s="1"/>
      <c r="D699" s="1"/>
      <c r="E699" s="1"/>
      <c r="F699" s="1"/>
      <c r="G699" s="1"/>
      <c r="H699" s="1"/>
      <c r="I699" s="1"/>
      <c r="J699" s="1"/>
      <c r="K699" s="1"/>
      <c r="L699" s="1"/>
      <c r="M699" s="1"/>
      <c r="N699" s="1"/>
      <c r="O699" s="1"/>
      <c r="P699" s="1"/>
      <c r="Q699" s="1"/>
    </row>
    <row r="700" spans="1:17" x14ac:dyDescent="0.25">
      <c r="A700" s="1"/>
      <c r="B700" s="7"/>
    </row>
    <row r="701" spans="1:17" x14ac:dyDescent="0.25">
      <c r="A701" s="1"/>
      <c r="B701" s="7"/>
    </row>
    <row r="702" spans="1:17" x14ac:dyDescent="0.25">
      <c r="A702" s="1"/>
      <c r="B702" s="7"/>
    </row>
    <row r="703" spans="1:17" x14ac:dyDescent="0.25">
      <c r="A703" s="1"/>
      <c r="B703" s="7"/>
      <c r="C703" s="1"/>
      <c r="D703" s="1"/>
      <c r="E703" s="1"/>
      <c r="F703" s="1"/>
      <c r="G703" s="1"/>
      <c r="H703" s="1"/>
      <c r="I703" s="1"/>
      <c r="J703" s="1"/>
      <c r="K703" s="1"/>
      <c r="L703" s="1"/>
      <c r="M703" s="1"/>
      <c r="N703" s="1"/>
      <c r="O703" s="1"/>
      <c r="P703" s="1"/>
      <c r="Q703" s="1"/>
    </row>
    <row r="704" spans="1:17" x14ac:dyDescent="0.25">
      <c r="A704" s="1"/>
      <c r="B704" s="7"/>
    </row>
    <row r="705" spans="1:17" x14ac:dyDescent="0.25">
      <c r="A705" s="1"/>
      <c r="B705" s="7"/>
      <c r="C705" s="1"/>
      <c r="D705" s="1"/>
      <c r="E705" s="1"/>
      <c r="F705" s="1"/>
      <c r="G705" s="1"/>
      <c r="H705" s="1"/>
      <c r="I705" s="1"/>
      <c r="J705" s="1"/>
      <c r="K705" s="1"/>
      <c r="L705" s="1"/>
      <c r="M705" s="1"/>
      <c r="N705" s="1"/>
      <c r="O705" s="1"/>
      <c r="P705" s="1"/>
      <c r="Q705" s="1"/>
    </row>
    <row r="706" spans="1:17" x14ac:dyDescent="0.25">
      <c r="A706" s="1"/>
      <c r="B706" s="7"/>
    </row>
    <row r="707" spans="1:17" x14ac:dyDescent="0.25">
      <c r="A707" s="1"/>
      <c r="B707" s="7"/>
      <c r="C707" s="1"/>
      <c r="D707" s="1"/>
      <c r="E707" s="1"/>
      <c r="F707" s="1"/>
      <c r="G707" s="1"/>
      <c r="H707" s="1"/>
      <c r="I707" s="1"/>
      <c r="J707" s="1"/>
      <c r="K707" s="1"/>
      <c r="L707" s="1"/>
      <c r="M707" s="1"/>
      <c r="N707" s="1"/>
      <c r="O707" s="1"/>
      <c r="P707" s="1"/>
      <c r="Q707" s="1"/>
    </row>
    <row r="708" spans="1:17" x14ac:dyDescent="0.25">
      <c r="A708" s="1"/>
      <c r="B708" s="7"/>
    </row>
    <row r="709" spans="1:17" x14ac:dyDescent="0.25">
      <c r="A709" s="1"/>
      <c r="B709" s="7"/>
      <c r="C709" s="1"/>
      <c r="D709" s="1"/>
      <c r="E709" s="1"/>
      <c r="F709" s="1"/>
      <c r="G709" s="1"/>
      <c r="H709" s="1"/>
      <c r="I709" s="1"/>
      <c r="J709" s="1"/>
      <c r="K709" s="1"/>
      <c r="L709" s="1"/>
      <c r="M709" s="1"/>
      <c r="N709" s="1"/>
      <c r="O709" s="1"/>
      <c r="P709" s="1"/>
      <c r="Q709" s="1"/>
    </row>
    <row r="710" spans="1:17" x14ac:dyDescent="0.25">
      <c r="A710" s="1"/>
      <c r="B710" s="7"/>
    </row>
    <row r="711" spans="1:17" x14ac:dyDescent="0.25">
      <c r="A711" s="1"/>
      <c r="B711" s="7"/>
      <c r="C711" s="1"/>
      <c r="D711" s="1"/>
      <c r="E711" s="1"/>
      <c r="F711" s="1"/>
      <c r="G711" s="1"/>
      <c r="H711" s="1"/>
      <c r="I711" s="1"/>
      <c r="J711" s="1"/>
      <c r="K711" s="1"/>
      <c r="L711" s="1"/>
      <c r="M711" s="1"/>
      <c r="N711" s="1"/>
      <c r="O711" s="1"/>
      <c r="P711" s="1"/>
      <c r="Q711" s="1"/>
    </row>
    <row r="712" spans="1:17" x14ac:dyDescent="0.25">
      <c r="A712" s="1"/>
      <c r="B712" s="7"/>
    </row>
    <row r="713" spans="1:17" x14ac:dyDescent="0.25">
      <c r="A713" s="1"/>
      <c r="B713" s="7"/>
      <c r="C713" s="1"/>
      <c r="D713" s="1"/>
      <c r="E713" s="1"/>
      <c r="F713" s="1"/>
      <c r="G713" s="1"/>
      <c r="H713" s="1"/>
      <c r="I713" s="1"/>
      <c r="J713" s="1"/>
      <c r="K713" s="1"/>
      <c r="L713" s="1"/>
      <c r="M713" s="1"/>
      <c r="N713" s="1"/>
      <c r="O713" s="1"/>
      <c r="P713" s="1"/>
      <c r="Q713" s="1"/>
    </row>
    <row r="714" spans="1:17" x14ac:dyDescent="0.25">
      <c r="A714" s="1"/>
      <c r="B714" s="7"/>
      <c r="C714" s="1"/>
      <c r="D714" s="1"/>
      <c r="E714" s="1"/>
      <c r="F714" s="1"/>
      <c r="G714" s="1"/>
      <c r="H714" s="1"/>
      <c r="I714" s="1"/>
      <c r="J714" s="1"/>
      <c r="K714" s="1"/>
      <c r="L714" s="1"/>
      <c r="M714" s="1"/>
      <c r="N714" s="1"/>
      <c r="O714" s="1"/>
      <c r="P714" s="1"/>
      <c r="Q714" s="1"/>
    </row>
    <row r="715" spans="1:17" x14ac:dyDescent="0.25">
      <c r="A715" s="1"/>
      <c r="B715" s="7"/>
      <c r="C715" s="1"/>
      <c r="D715" s="1"/>
      <c r="E715" s="1"/>
      <c r="F715" s="1"/>
      <c r="G715" s="1"/>
      <c r="H715" s="1"/>
      <c r="I715" s="1"/>
      <c r="J715" s="1"/>
      <c r="K715" s="1"/>
      <c r="L715" s="1"/>
      <c r="M715" s="1"/>
      <c r="N715" s="1"/>
      <c r="O715" s="1"/>
      <c r="P715" s="1"/>
      <c r="Q715" s="1"/>
    </row>
    <row r="716" spans="1:17" x14ac:dyDescent="0.25">
      <c r="A716" s="1"/>
      <c r="B716" s="7"/>
    </row>
    <row r="717" spans="1:17" x14ac:dyDescent="0.25">
      <c r="A717" s="1"/>
      <c r="B717" s="7"/>
    </row>
    <row r="718" spans="1:17" x14ac:dyDescent="0.25">
      <c r="A718" s="1"/>
      <c r="B718" s="7"/>
    </row>
    <row r="719" spans="1:17" x14ac:dyDescent="0.25">
      <c r="A719" s="1"/>
      <c r="B719" s="7"/>
    </row>
    <row r="720" spans="1:17" x14ac:dyDescent="0.25">
      <c r="A720" s="1"/>
      <c r="B720" s="7"/>
      <c r="C720" s="1"/>
      <c r="D720" s="1"/>
      <c r="E720" s="1"/>
      <c r="F720" s="1"/>
      <c r="G720" s="1"/>
      <c r="H720" s="1"/>
      <c r="I720" s="1"/>
      <c r="J720" s="1"/>
      <c r="K720" s="1"/>
      <c r="L720" s="1"/>
      <c r="M720" s="1"/>
      <c r="N720" s="1"/>
      <c r="O720" s="1"/>
      <c r="P720" s="1"/>
      <c r="Q720" s="1"/>
    </row>
    <row r="721" spans="1:17" x14ac:dyDescent="0.25">
      <c r="A721" s="1"/>
      <c r="B721" s="7"/>
      <c r="C721" s="1"/>
      <c r="D721" s="1"/>
      <c r="E721" s="1"/>
      <c r="F721" s="1"/>
      <c r="G721" s="1"/>
      <c r="H721" s="1"/>
      <c r="I721" s="1"/>
      <c r="J721" s="1"/>
      <c r="K721" s="1"/>
      <c r="L721" s="1"/>
      <c r="M721" s="1"/>
      <c r="N721" s="1"/>
      <c r="O721" s="1"/>
      <c r="P721" s="1"/>
      <c r="Q721" s="1"/>
    </row>
    <row r="722" spans="1:17" x14ac:dyDescent="0.25">
      <c r="A722" s="1"/>
      <c r="B722" s="7"/>
    </row>
    <row r="723" spans="1:17" x14ac:dyDescent="0.25">
      <c r="A723" s="1"/>
      <c r="B723" s="7"/>
    </row>
    <row r="724" spans="1:17" x14ac:dyDescent="0.25">
      <c r="A724" s="1"/>
      <c r="B724" s="7"/>
    </row>
    <row r="725" spans="1:17" x14ac:dyDescent="0.25">
      <c r="A725" s="1"/>
      <c r="B725" s="7"/>
    </row>
    <row r="726" spans="1:17" x14ac:dyDescent="0.25">
      <c r="A726" s="1"/>
      <c r="B726" s="7"/>
    </row>
    <row r="727" spans="1:17" x14ac:dyDescent="0.25">
      <c r="A727" s="1"/>
      <c r="B727" s="7"/>
      <c r="C727" s="1"/>
      <c r="D727" s="1"/>
      <c r="E727" s="1"/>
      <c r="F727" s="1"/>
      <c r="G727" s="1"/>
      <c r="H727" s="1"/>
      <c r="I727" s="1"/>
      <c r="J727" s="1"/>
      <c r="K727" s="1"/>
      <c r="L727" s="1"/>
      <c r="M727" s="1"/>
      <c r="N727" s="1"/>
      <c r="O727" s="1"/>
      <c r="P727" s="1"/>
      <c r="Q727" s="1"/>
    </row>
    <row r="728" spans="1:17" x14ac:dyDescent="0.25">
      <c r="A728" s="1"/>
      <c r="B728" s="7"/>
      <c r="C728" s="1"/>
      <c r="D728" s="1"/>
      <c r="E728" s="1"/>
      <c r="F728" s="1"/>
      <c r="G728" s="1"/>
      <c r="H728" s="1"/>
      <c r="I728" s="1"/>
      <c r="J728" s="1"/>
      <c r="K728" s="1"/>
      <c r="L728" s="1"/>
      <c r="M728" s="1"/>
      <c r="N728" s="1"/>
      <c r="O728" s="1"/>
      <c r="P728" s="1"/>
      <c r="Q728" s="1"/>
    </row>
    <row r="729" spans="1:17" x14ac:dyDescent="0.25">
      <c r="A729" s="1"/>
      <c r="B729" s="7"/>
    </row>
    <row r="730" spans="1:17" x14ac:dyDescent="0.25">
      <c r="A730" s="1"/>
      <c r="B730" s="7"/>
    </row>
    <row r="731" spans="1:17" x14ac:dyDescent="0.25">
      <c r="A731" s="1"/>
      <c r="B731" s="7"/>
      <c r="C731" s="1"/>
      <c r="D731" s="1"/>
      <c r="E731" s="1"/>
      <c r="F731" s="1"/>
      <c r="G731" s="1"/>
      <c r="H731" s="1"/>
      <c r="I731" s="1"/>
      <c r="J731" s="1"/>
      <c r="K731" s="1"/>
      <c r="L731" s="1"/>
      <c r="M731" s="1"/>
      <c r="N731" s="1"/>
      <c r="O731" s="1"/>
      <c r="P731" s="1"/>
      <c r="Q731" s="1"/>
    </row>
    <row r="732" spans="1:17" x14ac:dyDescent="0.25">
      <c r="A732" s="1"/>
      <c r="B732" s="7"/>
      <c r="C732" s="1"/>
      <c r="D732" s="1"/>
      <c r="E732" s="1"/>
      <c r="F732" s="1"/>
      <c r="G732" s="1"/>
      <c r="H732" s="1"/>
      <c r="I732" s="1"/>
      <c r="J732" s="1"/>
      <c r="K732" s="1"/>
      <c r="L732" s="1"/>
      <c r="M732" s="1"/>
      <c r="N732" s="1"/>
      <c r="O732" s="1"/>
      <c r="P732" s="1"/>
      <c r="Q732" s="1"/>
    </row>
    <row r="733" spans="1:17" x14ac:dyDescent="0.25">
      <c r="A733" s="1"/>
      <c r="B733" s="7"/>
    </row>
    <row r="734" spans="1:17" x14ac:dyDescent="0.25">
      <c r="A734" s="1"/>
      <c r="B734" s="7"/>
      <c r="C734" s="1"/>
      <c r="D734" s="1"/>
      <c r="E734" s="1"/>
      <c r="F734" s="1"/>
      <c r="G734" s="1"/>
      <c r="H734" s="1"/>
      <c r="I734" s="1"/>
      <c r="J734" s="1"/>
      <c r="K734" s="1"/>
      <c r="L734" s="1"/>
      <c r="M734" s="1"/>
      <c r="N734" s="1"/>
      <c r="O734" s="1"/>
      <c r="P734" s="1"/>
      <c r="Q734" s="1"/>
    </row>
    <row r="735" spans="1:17" x14ac:dyDescent="0.25">
      <c r="A735" s="1"/>
      <c r="B735" s="7"/>
    </row>
    <row r="736" spans="1:17" x14ac:dyDescent="0.25">
      <c r="A736" s="1"/>
      <c r="B736" s="7"/>
      <c r="C736" s="1"/>
      <c r="D736" s="1"/>
      <c r="E736" s="1"/>
      <c r="F736" s="1"/>
      <c r="G736" s="1"/>
      <c r="H736" s="1"/>
      <c r="I736" s="1"/>
      <c r="J736" s="1"/>
      <c r="K736" s="1"/>
      <c r="L736" s="1"/>
      <c r="M736" s="1"/>
      <c r="N736" s="1"/>
      <c r="O736" s="1"/>
      <c r="P736" s="1"/>
      <c r="Q736" s="1"/>
    </row>
    <row r="737" spans="1:17" x14ac:dyDescent="0.25">
      <c r="A737" s="1"/>
      <c r="B737" s="7"/>
      <c r="C737" s="1"/>
      <c r="D737" s="1"/>
      <c r="E737" s="1"/>
      <c r="F737" s="1"/>
      <c r="G737" s="1"/>
      <c r="H737" s="1"/>
      <c r="I737" s="1"/>
      <c r="J737" s="1"/>
      <c r="K737" s="1"/>
      <c r="L737" s="1"/>
      <c r="M737" s="1"/>
      <c r="N737" s="1"/>
      <c r="O737" s="1"/>
      <c r="P737" s="1"/>
      <c r="Q737" s="1"/>
    </row>
    <row r="738" spans="1:17" x14ac:dyDescent="0.25">
      <c r="A738" s="1"/>
      <c r="B738" s="7"/>
    </row>
    <row r="739" spans="1:17" x14ac:dyDescent="0.25">
      <c r="A739" s="1"/>
      <c r="B739" s="7"/>
      <c r="C739" s="1"/>
      <c r="D739" s="1"/>
      <c r="E739" s="1"/>
      <c r="F739" s="1"/>
      <c r="G739" s="1"/>
      <c r="H739" s="1"/>
      <c r="I739" s="1"/>
      <c r="J739" s="1"/>
      <c r="K739" s="1"/>
      <c r="L739" s="1"/>
      <c r="M739" s="1"/>
      <c r="N739" s="1"/>
      <c r="O739" s="1"/>
      <c r="P739" s="1"/>
      <c r="Q739" s="1"/>
    </row>
    <row r="740" spans="1:17" x14ac:dyDescent="0.25">
      <c r="A740" s="1"/>
      <c r="B740" s="7"/>
    </row>
    <row r="741" spans="1:17" x14ac:dyDescent="0.25">
      <c r="A741" s="1"/>
      <c r="B741" s="7"/>
    </row>
    <row r="742" spans="1:17" x14ac:dyDescent="0.25">
      <c r="A742" s="1"/>
      <c r="B742" s="7"/>
    </row>
    <row r="743" spans="1:17" x14ac:dyDescent="0.25">
      <c r="A743" s="1"/>
      <c r="B743" s="7"/>
      <c r="C743" s="1"/>
      <c r="D743" s="1"/>
      <c r="E743" s="1"/>
      <c r="F743" s="1"/>
      <c r="G743" s="1"/>
      <c r="H743" s="1"/>
      <c r="I743" s="1"/>
      <c r="J743" s="1"/>
      <c r="K743" s="1"/>
      <c r="L743" s="1"/>
      <c r="M743" s="1"/>
      <c r="N743" s="1"/>
      <c r="O743" s="1"/>
      <c r="P743" s="1"/>
      <c r="Q743" s="1"/>
    </row>
    <row r="744" spans="1:17" x14ac:dyDescent="0.25">
      <c r="A744" s="1"/>
      <c r="B744" s="7"/>
    </row>
    <row r="745" spans="1:17" x14ac:dyDescent="0.25">
      <c r="A745" s="1"/>
      <c r="B745" s="7"/>
    </row>
    <row r="746" spans="1:17" x14ac:dyDescent="0.25">
      <c r="A746" s="1"/>
      <c r="B746" s="7"/>
    </row>
    <row r="747" spans="1:17" x14ac:dyDescent="0.25">
      <c r="A747" s="1"/>
      <c r="B747" s="7"/>
    </row>
    <row r="748" spans="1:17" x14ac:dyDescent="0.25">
      <c r="A748" s="1"/>
      <c r="B748" s="7"/>
      <c r="C748" s="1"/>
      <c r="D748" s="1"/>
      <c r="E748" s="1"/>
      <c r="F748" s="1"/>
      <c r="G748" s="1"/>
      <c r="H748" s="1"/>
      <c r="I748" s="1"/>
      <c r="J748" s="1"/>
      <c r="K748" s="1"/>
      <c r="L748" s="1"/>
      <c r="M748" s="1"/>
      <c r="N748" s="1"/>
      <c r="O748" s="1"/>
      <c r="P748" s="1"/>
      <c r="Q748" s="1"/>
    </row>
    <row r="749" spans="1:17" x14ac:dyDescent="0.25">
      <c r="A749" s="1"/>
      <c r="B749" s="7"/>
    </row>
    <row r="750" spans="1:17" x14ac:dyDescent="0.25">
      <c r="A750" s="1"/>
      <c r="B750" s="7"/>
    </row>
    <row r="751" spans="1:17" x14ac:dyDescent="0.25">
      <c r="A751" s="1"/>
      <c r="B751" s="7"/>
    </row>
    <row r="752" spans="1:17" x14ac:dyDescent="0.25">
      <c r="A752" s="1"/>
      <c r="B752" s="7"/>
    </row>
    <row r="753" spans="1:17" x14ac:dyDescent="0.25">
      <c r="A753" s="1"/>
      <c r="B753" s="7"/>
    </row>
    <row r="754" spans="1:17" x14ac:dyDescent="0.25">
      <c r="A754" s="1"/>
      <c r="B754" s="7"/>
      <c r="C754" s="1"/>
      <c r="D754" s="1"/>
      <c r="E754" s="1"/>
      <c r="F754" s="1"/>
      <c r="G754" s="1"/>
      <c r="H754" s="1"/>
      <c r="I754" s="1"/>
      <c r="J754" s="1"/>
      <c r="K754" s="1"/>
      <c r="L754" s="1"/>
      <c r="M754" s="1"/>
      <c r="N754" s="1"/>
      <c r="O754" s="1"/>
      <c r="P754" s="1"/>
      <c r="Q754" s="1"/>
    </row>
    <row r="755" spans="1:17" x14ac:dyDescent="0.25">
      <c r="A755" s="1"/>
      <c r="B755" s="7"/>
    </row>
    <row r="756" spans="1:17" x14ac:dyDescent="0.25">
      <c r="A756" s="1"/>
      <c r="B756" s="7"/>
    </row>
    <row r="757" spans="1:17" x14ac:dyDescent="0.25">
      <c r="A757" s="1"/>
      <c r="B757" s="7"/>
    </row>
    <row r="758" spans="1:17" x14ac:dyDescent="0.25">
      <c r="A758" s="1"/>
      <c r="B758" s="7"/>
      <c r="C758" s="1"/>
      <c r="D758" s="1"/>
      <c r="E758" s="1"/>
      <c r="F758" s="1"/>
      <c r="G758" s="1"/>
      <c r="H758" s="1"/>
      <c r="I758" s="1"/>
      <c r="J758" s="1"/>
      <c r="K758" s="1"/>
      <c r="L758" s="1"/>
      <c r="M758" s="1"/>
      <c r="N758" s="1"/>
      <c r="O758" s="1"/>
      <c r="P758" s="1"/>
      <c r="Q758" s="1"/>
    </row>
    <row r="759" spans="1:17" x14ac:dyDescent="0.25">
      <c r="A759" s="1"/>
      <c r="B759" s="7"/>
      <c r="C759" s="1"/>
      <c r="D759" s="1"/>
      <c r="E759" s="1"/>
      <c r="F759" s="1"/>
      <c r="G759" s="1"/>
      <c r="H759" s="1"/>
      <c r="I759" s="1"/>
      <c r="J759" s="1"/>
      <c r="K759" s="1"/>
      <c r="L759" s="1"/>
      <c r="M759" s="1"/>
      <c r="N759" s="1"/>
      <c r="O759" s="1"/>
      <c r="P759" s="1"/>
      <c r="Q759" s="1"/>
    </row>
    <row r="760" spans="1:17" x14ac:dyDescent="0.25">
      <c r="A760" s="1"/>
      <c r="B760" s="7"/>
      <c r="C760" s="1"/>
      <c r="D760" s="1"/>
      <c r="E760" s="1"/>
      <c r="F760" s="1"/>
      <c r="G760" s="1"/>
      <c r="H760" s="1"/>
      <c r="I760" s="1"/>
      <c r="J760" s="1"/>
      <c r="K760" s="1"/>
      <c r="L760" s="1"/>
      <c r="M760" s="1"/>
      <c r="N760" s="1"/>
      <c r="O760" s="1"/>
      <c r="P760" s="1"/>
      <c r="Q760" s="1"/>
    </row>
    <row r="761" spans="1:17" x14ac:dyDescent="0.25">
      <c r="A761" s="1"/>
      <c r="B761" s="7"/>
      <c r="C761" s="1"/>
      <c r="D761" s="1"/>
      <c r="E761" s="1"/>
      <c r="F761" s="1"/>
      <c r="G761" s="1"/>
      <c r="H761" s="1"/>
      <c r="I761" s="1"/>
      <c r="J761" s="1"/>
      <c r="K761" s="1"/>
      <c r="L761" s="1"/>
      <c r="M761" s="1"/>
      <c r="N761" s="1"/>
      <c r="O761" s="1"/>
      <c r="P761" s="1"/>
      <c r="Q761" s="1"/>
    </row>
    <row r="762" spans="1:17" x14ac:dyDescent="0.25">
      <c r="A762" s="1"/>
      <c r="B762" s="7"/>
      <c r="C762" s="1"/>
      <c r="D762" s="1"/>
      <c r="E762" s="1"/>
      <c r="F762" s="1"/>
      <c r="G762" s="1"/>
      <c r="H762" s="1"/>
      <c r="I762" s="1"/>
      <c r="J762" s="1"/>
      <c r="K762" s="1"/>
      <c r="L762" s="1"/>
      <c r="M762" s="1"/>
      <c r="N762" s="1"/>
      <c r="O762" s="1"/>
      <c r="P762" s="1"/>
      <c r="Q762" s="1"/>
    </row>
    <row r="763" spans="1:17" x14ac:dyDescent="0.25">
      <c r="A763" s="1"/>
      <c r="B763" s="7"/>
      <c r="C763" s="1"/>
      <c r="D763" s="1"/>
      <c r="E763" s="1"/>
      <c r="F763" s="1"/>
      <c r="G763" s="1"/>
      <c r="H763" s="1"/>
      <c r="I763" s="1"/>
      <c r="J763" s="1"/>
      <c r="K763" s="1"/>
      <c r="L763" s="1"/>
      <c r="M763" s="1"/>
      <c r="N763" s="1"/>
      <c r="O763" s="1"/>
      <c r="P763" s="1"/>
      <c r="Q763" s="1"/>
    </row>
    <row r="764" spans="1:17" x14ac:dyDescent="0.25">
      <c r="A764" s="1"/>
      <c r="B764" s="7"/>
      <c r="C764" s="1"/>
      <c r="D764" s="1"/>
      <c r="E764" s="1"/>
      <c r="F764" s="1"/>
      <c r="G764" s="1"/>
      <c r="H764" s="1"/>
      <c r="I764" s="1"/>
      <c r="J764" s="1"/>
      <c r="K764" s="1"/>
      <c r="L764" s="1"/>
      <c r="M764" s="1"/>
      <c r="N764" s="1"/>
      <c r="O764" s="1"/>
      <c r="P764" s="1"/>
      <c r="Q764" s="1"/>
    </row>
    <row r="765" spans="1:17" x14ac:dyDescent="0.25">
      <c r="A765" s="1"/>
      <c r="B765" s="7"/>
      <c r="C765" s="1"/>
      <c r="D765" s="1"/>
      <c r="E765" s="1"/>
      <c r="F765" s="1"/>
      <c r="G765" s="1"/>
      <c r="H765" s="1"/>
      <c r="I765" s="1"/>
      <c r="J765" s="1"/>
      <c r="K765" s="1"/>
      <c r="L765" s="1"/>
      <c r="M765" s="1"/>
      <c r="N765" s="1"/>
      <c r="O765" s="1"/>
      <c r="P765" s="1"/>
      <c r="Q765" s="1"/>
    </row>
    <row r="766" spans="1:17" x14ac:dyDescent="0.25">
      <c r="A766" s="1"/>
      <c r="B766" s="7"/>
    </row>
    <row r="767" spans="1:17" x14ac:dyDescent="0.25">
      <c r="A767" s="1"/>
      <c r="B767" s="7"/>
    </row>
    <row r="768" spans="1:17" x14ac:dyDescent="0.25">
      <c r="A768" s="1"/>
      <c r="B768" s="7"/>
    </row>
    <row r="769" spans="1:17" x14ac:dyDescent="0.25">
      <c r="A769" s="1"/>
      <c r="B769" s="7"/>
      <c r="C769" s="1"/>
      <c r="D769" s="1"/>
      <c r="E769" s="1"/>
      <c r="F769" s="1"/>
      <c r="G769" s="1"/>
      <c r="H769" s="1"/>
      <c r="I769" s="1"/>
      <c r="J769" s="1"/>
      <c r="K769" s="1"/>
      <c r="L769" s="1"/>
      <c r="M769" s="1"/>
      <c r="N769" s="1"/>
      <c r="O769" s="1"/>
      <c r="P769" s="1"/>
      <c r="Q769" s="1"/>
    </row>
    <row r="770" spans="1:17" x14ac:dyDescent="0.25">
      <c r="A770" s="1"/>
      <c r="B770" s="7"/>
      <c r="C770" s="1"/>
      <c r="D770" s="1"/>
      <c r="E770" s="1"/>
      <c r="F770" s="1"/>
      <c r="G770" s="1"/>
      <c r="H770" s="1"/>
      <c r="I770" s="1"/>
      <c r="J770" s="1"/>
      <c r="K770" s="1"/>
      <c r="L770" s="1"/>
      <c r="M770" s="1"/>
      <c r="N770" s="1"/>
      <c r="O770" s="1"/>
      <c r="P770" s="1"/>
      <c r="Q770" s="1"/>
    </row>
    <row r="771" spans="1:17" x14ac:dyDescent="0.25">
      <c r="A771" s="1"/>
      <c r="B771" s="7"/>
    </row>
    <row r="772" spans="1:17" x14ac:dyDescent="0.25">
      <c r="A772" s="1"/>
      <c r="B772" s="7"/>
    </row>
    <row r="773" spans="1:17" x14ac:dyDescent="0.25">
      <c r="A773" s="1"/>
      <c r="B773" s="7"/>
    </row>
    <row r="774" spans="1:17" x14ac:dyDescent="0.25">
      <c r="A774" s="1"/>
      <c r="B774" s="7"/>
    </row>
    <row r="775" spans="1:17" x14ac:dyDescent="0.25">
      <c r="A775" s="1"/>
      <c r="B775" s="7"/>
      <c r="C775" s="1"/>
      <c r="D775" s="1"/>
      <c r="E775" s="1"/>
      <c r="F775" s="1"/>
      <c r="G775" s="1"/>
      <c r="H775" s="1"/>
      <c r="I775" s="1"/>
      <c r="J775" s="1"/>
      <c r="K775" s="1"/>
      <c r="L775" s="1"/>
      <c r="M775" s="1"/>
      <c r="N775" s="1"/>
      <c r="O775" s="1"/>
      <c r="P775" s="1"/>
      <c r="Q775" s="1"/>
    </row>
    <row r="776" spans="1:17" x14ac:dyDescent="0.25">
      <c r="A776" s="1"/>
      <c r="B776" s="7"/>
    </row>
    <row r="777" spans="1:17" x14ac:dyDescent="0.25">
      <c r="A777" s="1"/>
      <c r="B777" s="7"/>
    </row>
    <row r="778" spans="1:17" x14ac:dyDescent="0.25">
      <c r="A778" s="1"/>
      <c r="B778" s="7"/>
    </row>
    <row r="779" spans="1:17" x14ac:dyDescent="0.25">
      <c r="A779" s="1"/>
      <c r="B779" s="7"/>
    </row>
    <row r="780" spans="1:17" x14ac:dyDescent="0.25">
      <c r="A780" s="1"/>
      <c r="B780" s="7"/>
    </row>
    <row r="781" spans="1:17" x14ac:dyDescent="0.25">
      <c r="A781" s="1"/>
      <c r="B781" s="7"/>
    </row>
    <row r="782" spans="1:17" x14ac:dyDescent="0.25">
      <c r="A782" s="1"/>
      <c r="B782" s="7"/>
    </row>
    <row r="783" spans="1:17" x14ac:dyDescent="0.25">
      <c r="A783" s="1"/>
      <c r="B783" s="7"/>
    </row>
    <row r="784" spans="1:17" x14ac:dyDescent="0.25">
      <c r="A784" s="1"/>
      <c r="B784" s="7"/>
    </row>
    <row r="785" spans="1:17" x14ac:dyDescent="0.25">
      <c r="A785" s="1"/>
      <c r="B785" s="7"/>
    </row>
    <row r="786" spans="1:17" x14ac:dyDescent="0.25">
      <c r="A786" s="1"/>
      <c r="B786" s="7"/>
      <c r="C786" s="1"/>
      <c r="D786" s="1"/>
      <c r="E786" s="1"/>
      <c r="F786" s="1"/>
      <c r="G786" s="1"/>
      <c r="H786" s="1"/>
      <c r="I786" s="1"/>
      <c r="J786" s="1"/>
      <c r="K786" s="1"/>
      <c r="L786" s="1"/>
      <c r="M786" s="1"/>
      <c r="N786" s="1"/>
      <c r="O786" s="1"/>
      <c r="P786" s="1"/>
      <c r="Q786" s="1"/>
    </row>
    <row r="787" spans="1:17" x14ac:dyDescent="0.25">
      <c r="A787" s="1"/>
      <c r="B787" s="7"/>
      <c r="C787" s="1"/>
      <c r="D787" s="1"/>
      <c r="E787" s="1"/>
      <c r="F787" s="1"/>
      <c r="G787" s="1"/>
      <c r="H787" s="1"/>
      <c r="I787" s="1"/>
      <c r="J787" s="1"/>
      <c r="K787" s="1"/>
      <c r="L787" s="1"/>
      <c r="M787" s="1"/>
      <c r="N787" s="1"/>
      <c r="O787" s="1"/>
      <c r="P787" s="1"/>
      <c r="Q787" s="1"/>
    </row>
    <row r="788" spans="1:17" x14ac:dyDescent="0.25">
      <c r="A788" s="1"/>
      <c r="B788" s="7"/>
    </row>
    <row r="789" spans="1:17" x14ac:dyDescent="0.25">
      <c r="A789" s="1"/>
      <c r="B789" s="7"/>
      <c r="C789" s="1"/>
      <c r="D789" s="1"/>
      <c r="E789" s="1"/>
      <c r="F789" s="1"/>
      <c r="G789" s="1"/>
      <c r="H789" s="1"/>
      <c r="I789" s="1"/>
      <c r="J789" s="1"/>
      <c r="K789" s="1"/>
      <c r="L789" s="1"/>
      <c r="M789" s="1"/>
      <c r="N789" s="1"/>
      <c r="O789" s="1"/>
      <c r="P789" s="1"/>
      <c r="Q789" s="1"/>
    </row>
    <row r="790" spans="1:17" x14ac:dyDescent="0.25">
      <c r="A790" s="1"/>
      <c r="B790" s="7"/>
    </row>
    <row r="791" spans="1:17" x14ac:dyDescent="0.25">
      <c r="A791" s="1"/>
      <c r="B791" s="7"/>
    </row>
    <row r="792" spans="1:17" x14ac:dyDescent="0.25">
      <c r="A792" s="1"/>
      <c r="B792" s="7"/>
      <c r="C792" s="1"/>
      <c r="D792" s="1"/>
      <c r="E792" s="1"/>
      <c r="F792" s="1"/>
      <c r="G792" s="1"/>
      <c r="H792" s="1"/>
      <c r="I792" s="1"/>
      <c r="J792" s="1"/>
      <c r="K792" s="1"/>
      <c r="L792" s="1"/>
      <c r="M792" s="1"/>
      <c r="N792" s="1"/>
      <c r="O792" s="1"/>
      <c r="P792" s="1"/>
      <c r="Q792" s="1"/>
    </row>
    <row r="793" spans="1:17" x14ac:dyDescent="0.25">
      <c r="A793" s="1"/>
      <c r="B793" s="7"/>
    </row>
    <row r="794" spans="1:17" x14ac:dyDescent="0.25">
      <c r="A794" s="1"/>
      <c r="B794" s="7"/>
      <c r="C794" s="1"/>
      <c r="D794" s="1"/>
      <c r="E794" s="1"/>
      <c r="F794" s="1"/>
      <c r="G794" s="1"/>
      <c r="H794" s="1"/>
      <c r="I794" s="1"/>
      <c r="J794" s="1"/>
      <c r="K794" s="1"/>
      <c r="L794" s="1"/>
      <c r="M794" s="1"/>
      <c r="N794" s="1"/>
      <c r="O794" s="1"/>
      <c r="P794" s="1"/>
      <c r="Q794" s="1"/>
    </row>
    <row r="795" spans="1:17" x14ac:dyDescent="0.25">
      <c r="A795" s="1"/>
      <c r="B795" s="7"/>
    </row>
    <row r="796" spans="1:17" x14ac:dyDescent="0.25">
      <c r="A796" s="1"/>
      <c r="B796" s="7"/>
    </row>
    <row r="797" spans="1:17" x14ac:dyDescent="0.25">
      <c r="A797" s="1"/>
      <c r="B797" s="7"/>
    </row>
    <row r="798" spans="1:17" x14ac:dyDescent="0.25">
      <c r="A798" s="1"/>
      <c r="B798" s="7"/>
      <c r="C798" s="1"/>
      <c r="D798" s="1"/>
      <c r="E798" s="1"/>
      <c r="F798" s="1"/>
      <c r="G798" s="1"/>
      <c r="H798" s="1"/>
      <c r="I798" s="1"/>
      <c r="J798" s="1"/>
      <c r="K798" s="1"/>
      <c r="L798" s="1"/>
      <c r="M798" s="1"/>
      <c r="N798" s="1"/>
      <c r="O798" s="1"/>
      <c r="P798" s="1"/>
      <c r="Q798" s="1"/>
    </row>
    <row r="799" spans="1:17" x14ac:dyDescent="0.25">
      <c r="A799" s="1"/>
      <c r="B799" s="7"/>
    </row>
    <row r="800" spans="1:17" x14ac:dyDescent="0.25">
      <c r="A800" s="1"/>
      <c r="B800" s="7"/>
    </row>
    <row r="801" spans="1:17" x14ac:dyDescent="0.25">
      <c r="A801" s="1"/>
      <c r="B801" s="7"/>
    </row>
    <row r="802" spans="1:17" x14ac:dyDescent="0.25">
      <c r="A802" s="1"/>
      <c r="B802" s="7"/>
    </row>
    <row r="803" spans="1:17" x14ac:dyDescent="0.25">
      <c r="A803" s="1"/>
      <c r="B803" s="7"/>
      <c r="C803" s="1"/>
      <c r="D803" s="1"/>
      <c r="E803" s="1"/>
      <c r="F803" s="1"/>
      <c r="G803" s="1"/>
      <c r="H803" s="1"/>
      <c r="I803" s="1"/>
      <c r="J803" s="1"/>
      <c r="K803" s="1"/>
      <c r="L803" s="1"/>
      <c r="M803" s="1"/>
      <c r="N803" s="1"/>
      <c r="O803" s="1"/>
      <c r="P803" s="1"/>
      <c r="Q803" s="1"/>
    </row>
    <row r="804" spans="1:17" x14ac:dyDescent="0.25">
      <c r="A804" s="1"/>
      <c r="B804" s="7"/>
    </row>
    <row r="805" spans="1:17" x14ac:dyDescent="0.25">
      <c r="A805" s="1"/>
      <c r="B805" s="7"/>
    </row>
    <row r="806" spans="1:17" x14ac:dyDescent="0.25">
      <c r="A806" s="1"/>
      <c r="B806" s="7"/>
    </row>
    <row r="807" spans="1:17" x14ac:dyDescent="0.25">
      <c r="A807" s="1"/>
      <c r="B807" s="7"/>
    </row>
    <row r="808" spans="1:17" x14ac:dyDescent="0.25">
      <c r="A808" s="1"/>
      <c r="B808" s="7"/>
    </row>
    <row r="809" spans="1:17" x14ac:dyDescent="0.25">
      <c r="A809" s="1"/>
      <c r="B809" s="7"/>
      <c r="C809" s="1"/>
      <c r="D809" s="1"/>
      <c r="E809" s="1"/>
      <c r="F809" s="1"/>
      <c r="G809" s="1"/>
      <c r="H809" s="1"/>
      <c r="I809" s="1"/>
      <c r="J809" s="1"/>
      <c r="K809" s="1"/>
      <c r="L809" s="1"/>
      <c r="M809" s="1"/>
      <c r="N809" s="1"/>
      <c r="O809" s="1"/>
      <c r="P809" s="1"/>
      <c r="Q809" s="1"/>
    </row>
    <row r="810" spans="1:17" x14ac:dyDescent="0.25">
      <c r="A810" s="1"/>
      <c r="B810" s="7"/>
    </row>
    <row r="811" spans="1:17" x14ac:dyDescent="0.25">
      <c r="A811" s="1"/>
      <c r="B811" s="7"/>
    </row>
    <row r="812" spans="1:17" x14ac:dyDescent="0.25">
      <c r="A812" s="1"/>
      <c r="B812" s="7"/>
    </row>
    <row r="813" spans="1:17" x14ac:dyDescent="0.25">
      <c r="A813" s="1"/>
      <c r="B813" s="7"/>
      <c r="C813" s="1"/>
      <c r="D813" s="1"/>
      <c r="E813" s="1"/>
      <c r="F813" s="1"/>
      <c r="G813" s="1"/>
      <c r="H813" s="1"/>
      <c r="I813" s="1"/>
      <c r="J813" s="1"/>
      <c r="K813" s="1"/>
      <c r="L813" s="1"/>
      <c r="M813" s="1"/>
      <c r="N813" s="1"/>
      <c r="O813" s="1"/>
      <c r="P813" s="1"/>
      <c r="Q813" s="1"/>
    </row>
    <row r="814" spans="1:17" x14ac:dyDescent="0.25">
      <c r="A814" s="1"/>
      <c r="B814" s="7"/>
      <c r="C814" s="1"/>
      <c r="D814" s="1"/>
      <c r="E814" s="1"/>
      <c r="F814" s="1"/>
      <c r="G814" s="1"/>
      <c r="H814" s="1"/>
      <c r="I814" s="1"/>
      <c r="J814" s="1"/>
      <c r="K814" s="1"/>
      <c r="L814" s="1"/>
      <c r="M814" s="1"/>
      <c r="N814" s="1"/>
      <c r="O814" s="1"/>
      <c r="P814" s="1"/>
      <c r="Q814" s="1"/>
    </row>
    <row r="815" spans="1:17" x14ac:dyDescent="0.25">
      <c r="A815" s="1"/>
      <c r="B815" s="7"/>
      <c r="C815" s="1"/>
      <c r="D815" s="1"/>
      <c r="E815" s="1"/>
      <c r="F815" s="1"/>
      <c r="G815" s="1"/>
      <c r="H815" s="1"/>
      <c r="I815" s="1"/>
      <c r="J815" s="1"/>
      <c r="K815" s="1"/>
      <c r="L815" s="1"/>
      <c r="M815" s="1"/>
      <c r="N815" s="1"/>
      <c r="O815" s="1"/>
      <c r="P815" s="1"/>
      <c r="Q815" s="1"/>
    </row>
    <row r="816" spans="1:17" x14ac:dyDescent="0.25">
      <c r="A816" s="1"/>
      <c r="B816" s="7"/>
      <c r="C816" s="1"/>
      <c r="D816" s="1"/>
      <c r="E816" s="1"/>
      <c r="F816" s="1"/>
      <c r="G816" s="1"/>
      <c r="H816" s="1"/>
      <c r="I816" s="1"/>
      <c r="J816" s="1"/>
      <c r="K816" s="1"/>
      <c r="L816" s="1"/>
      <c r="M816" s="1"/>
      <c r="N816" s="1"/>
      <c r="O816" s="1"/>
      <c r="P816" s="1"/>
      <c r="Q816" s="1"/>
    </row>
    <row r="817" spans="1:17" x14ac:dyDescent="0.25">
      <c r="A817" s="1"/>
      <c r="B817" s="7"/>
      <c r="C817" s="1"/>
      <c r="D817" s="1"/>
      <c r="E817" s="1"/>
      <c r="F817" s="1"/>
      <c r="G817" s="1"/>
      <c r="H817" s="1"/>
      <c r="I817" s="1"/>
      <c r="J817" s="1"/>
      <c r="K817" s="1"/>
      <c r="L817" s="1"/>
      <c r="M817" s="1"/>
      <c r="N817" s="1"/>
      <c r="O817" s="1"/>
      <c r="P817" s="1"/>
      <c r="Q817" s="1"/>
    </row>
    <row r="818" spans="1:17" x14ac:dyDescent="0.25">
      <c r="A818" s="1"/>
      <c r="B818" s="7"/>
      <c r="C818" s="1"/>
      <c r="D818" s="1"/>
      <c r="E818" s="1"/>
      <c r="F818" s="1"/>
      <c r="G818" s="1"/>
      <c r="H818" s="1"/>
      <c r="I818" s="1"/>
      <c r="J818" s="1"/>
      <c r="K818" s="1"/>
      <c r="L818" s="1"/>
      <c r="M818" s="1"/>
      <c r="N818" s="1"/>
      <c r="O818" s="1"/>
      <c r="P818" s="1"/>
      <c r="Q818" s="1"/>
    </row>
    <row r="819" spans="1:17" x14ac:dyDescent="0.25">
      <c r="A819" s="1"/>
      <c r="B819" s="7"/>
      <c r="C819" s="1"/>
      <c r="D819" s="1"/>
      <c r="E819" s="1"/>
      <c r="F819" s="1"/>
      <c r="G819" s="1"/>
      <c r="H819" s="1"/>
      <c r="I819" s="1"/>
      <c r="J819" s="1"/>
      <c r="K819" s="1"/>
      <c r="L819" s="1"/>
      <c r="M819" s="1"/>
      <c r="N819" s="1"/>
      <c r="O819" s="1"/>
      <c r="P819" s="1"/>
      <c r="Q819" s="1"/>
    </row>
    <row r="820" spans="1:17" x14ac:dyDescent="0.25">
      <c r="A820" s="1"/>
      <c r="B820" s="7"/>
      <c r="C820" s="1"/>
      <c r="D820" s="1"/>
      <c r="E820" s="1"/>
      <c r="F820" s="1"/>
      <c r="G820" s="1"/>
      <c r="H820" s="1"/>
      <c r="I820" s="1"/>
      <c r="J820" s="1"/>
      <c r="K820" s="1"/>
      <c r="L820" s="1"/>
      <c r="M820" s="1"/>
      <c r="N820" s="1"/>
      <c r="O820" s="1"/>
      <c r="P820" s="1"/>
      <c r="Q820" s="1"/>
    </row>
    <row r="821" spans="1:17" x14ac:dyDescent="0.25">
      <c r="A821" s="1"/>
      <c r="B821" s="7"/>
    </row>
    <row r="822" spans="1:17" x14ac:dyDescent="0.25">
      <c r="A822" s="1"/>
      <c r="B822" s="7"/>
    </row>
    <row r="823" spans="1:17" x14ac:dyDescent="0.25">
      <c r="A823" s="1"/>
      <c r="B823" s="7"/>
    </row>
    <row r="824" spans="1:17" x14ac:dyDescent="0.25">
      <c r="A824" s="1"/>
      <c r="B824" s="7"/>
      <c r="C824" s="1"/>
      <c r="D824" s="1"/>
      <c r="E824" s="1"/>
      <c r="F824" s="1"/>
      <c r="G824" s="1"/>
      <c r="H824" s="1"/>
      <c r="I824" s="1"/>
      <c r="J824" s="1"/>
      <c r="K824" s="1"/>
      <c r="L824" s="1"/>
      <c r="M824" s="1"/>
      <c r="N824" s="1"/>
      <c r="O824" s="1"/>
      <c r="P824" s="1"/>
      <c r="Q824" s="1"/>
    </row>
    <row r="825" spans="1:17" x14ac:dyDescent="0.25">
      <c r="A825" s="1"/>
      <c r="B825" s="7"/>
      <c r="C825" s="1"/>
      <c r="D825" s="1"/>
      <c r="E825" s="1"/>
      <c r="F825" s="1"/>
      <c r="G825" s="1"/>
      <c r="H825" s="1"/>
      <c r="I825" s="1"/>
      <c r="J825" s="1"/>
      <c r="K825" s="1"/>
      <c r="L825" s="1"/>
      <c r="M825" s="1"/>
      <c r="N825" s="1"/>
      <c r="O825" s="1"/>
      <c r="P825" s="1"/>
      <c r="Q825" s="1"/>
    </row>
    <row r="826" spans="1:17" x14ac:dyDescent="0.25">
      <c r="A826" s="1"/>
      <c r="B826" s="7"/>
    </row>
    <row r="827" spans="1:17" x14ac:dyDescent="0.25">
      <c r="A827" s="1"/>
      <c r="B827" s="7"/>
    </row>
    <row r="828" spans="1:17" x14ac:dyDescent="0.25">
      <c r="A828" s="1"/>
      <c r="B828" s="7"/>
    </row>
    <row r="829" spans="1:17" x14ac:dyDescent="0.25">
      <c r="A829" s="1"/>
      <c r="B829" s="7"/>
    </row>
    <row r="830" spans="1:17" x14ac:dyDescent="0.25">
      <c r="A830" s="1"/>
      <c r="B830" s="7"/>
      <c r="C830" s="1"/>
      <c r="D830" s="1"/>
      <c r="E830" s="1"/>
      <c r="F830" s="1"/>
      <c r="G830" s="1"/>
      <c r="H830" s="1"/>
      <c r="I830" s="1"/>
      <c r="J830" s="1"/>
      <c r="K830" s="1"/>
      <c r="L830" s="1"/>
      <c r="M830" s="1"/>
      <c r="N830" s="1"/>
      <c r="O830" s="1"/>
      <c r="P830" s="1"/>
      <c r="Q830" s="1"/>
    </row>
    <row r="831" spans="1:17" x14ac:dyDescent="0.25">
      <c r="A831" s="1"/>
      <c r="B831" s="7"/>
    </row>
    <row r="832" spans="1:17" x14ac:dyDescent="0.25">
      <c r="A832" s="1"/>
      <c r="B832" s="7"/>
    </row>
    <row r="833" spans="1:17" x14ac:dyDescent="0.25">
      <c r="A833" s="1"/>
      <c r="B833" s="7"/>
    </row>
    <row r="834" spans="1:17" x14ac:dyDescent="0.25">
      <c r="A834" s="1"/>
      <c r="B834" s="7"/>
    </row>
    <row r="835" spans="1:17" x14ac:dyDescent="0.25">
      <c r="A835" s="1"/>
      <c r="B835" s="7"/>
    </row>
    <row r="836" spans="1:17" x14ac:dyDescent="0.25">
      <c r="A836" s="1"/>
      <c r="B836" s="7"/>
    </row>
    <row r="837" spans="1:17" x14ac:dyDescent="0.25">
      <c r="A837" s="1"/>
      <c r="B837" s="7"/>
    </row>
    <row r="838" spans="1:17" x14ac:dyDescent="0.25">
      <c r="A838" s="1"/>
      <c r="B838" s="7"/>
    </row>
    <row r="839" spans="1:17" x14ac:dyDescent="0.25">
      <c r="A839" s="1"/>
      <c r="B839" s="7"/>
    </row>
    <row r="840" spans="1:17" x14ac:dyDescent="0.25">
      <c r="A840" s="1"/>
      <c r="B840" s="7"/>
    </row>
    <row r="841" spans="1:17" x14ac:dyDescent="0.25">
      <c r="A841" s="1"/>
      <c r="B841" s="7"/>
      <c r="C841" s="1"/>
      <c r="D841" s="1"/>
      <c r="E841" s="1"/>
      <c r="F841" s="1"/>
      <c r="G841" s="1"/>
      <c r="H841" s="1"/>
      <c r="I841" s="1"/>
      <c r="J841" s="1"/>
      <c r="K841" s="1"/>
      <c r="L841" s="1"/>
      <c r="M841" s="1"/>
      <c r="N841" s="1"/>
      <c r="O841" s="1"/>
      <c r="P841" s="1"/>
      <c r="Q841" s="1"/>
    </row>
    <row r="842" spans="1:17" x14ac:dyDescent="0.25">
      <c r="A842" s="1"/>
      <c r="B842" s="7"/>
      <c r="C842" s="1"/>
      <c r="D842" s="1"/>
      <c r="E842" s="1"/>
      <c r="F842" s="1"/>
      <c r="G842" s="1"/>
      <c r="H842" s="1"/>
      <c r="I842" s="1"/>
      <c r="J842" s="1"/>
      <c r="K842" s="1"/>
      <c r="L842" s="1"/>
      <c r="M842" s="1"/>
      <c r="N842" s="1"/>
      <c r="O842" s="1"/>
      <c r="P842" s="1"/>
      <c r="Q842" s="1"/>
    </row>
    <row r="843" spans="1:17" x14ac:dyDescent="0.25">
      <c r="A843" s="1"/>
      <c r="B843" s="7"/>
    </row>
    <row r="844" spans="1:17" x14ac:dyDescent="0.25">
      <c r="A844" s="1"/>
      <c r="B844" s="7"/>
      <c r="C844" s="1"/>
      <c r="D844" s="1"/>
      <c r="E844" s="1"/>
      <c r="F844" s="1"/>
      <c r="G844" s="1"/>
      <c r="H844" s="1"/>
      <c r="I844" s="1"/>
      <c r="J844" s="1"/>
      <c r="K844" s="1"/>
      <c r="L844" s="1"/>
      <c r="M844" s="1"/>
      <c r="N844" s="1"/>
      <c r="O844" s="1"/>
      <c r="P844" s="1"/>
      <c r="Q844" s="1"/>
    </row>
    <row r="845" spans="1:17" x14ac:dyDescent="0.25">
      <c r="A845" s="1"/>
      <c r="B845" s="7"/>
    </row>
    <row r="846" spans="1:17" x14ac:dyDescent="0.25">
      <c r="A846" s="1"/>
      <c r="B846" s="7"/>
    </row>
    <row r="847" spans="1:17" x14ac:dyDescent="0.25">
      <c r="A847" s="1"/>
      <c r="B847" s="7"/>
      <c r="C847" s="1"/>
      <c r="D847" s="1"/>
      <c r="E847" s="1"/>
      <c r="F847" s="1"/>
      <c r="G847" s="1"/>
      <c r="H847" s="1"/>
      <c r="I847" s="1"/>
      <c r="J847" s="1"/>
      <c r="K847" s="1"/>
      <c r="L847" s="1"/>
      <c r="M847" s="1"/>
      <c r="N847" s="1"/>
      <c r="O847" s="1"/>
      <c r="P847" s="1"/>
      <c r="Q847" s="1"/>
    </row>
    <row r="848" spans="1:17" x14ac:dyDescent="0.25">
      <c r="A848" s="1"/>
      <c r="B848" s="7"/>
    </row>
    <row r="849" spans="1:17" x14ac:dyDescent="0.25">
      <c r="A849" s="1"/>
      <c r="B849" s="7"/>
      <c r="C849" s="1"/>
      <c r="D849" s="1"/>
      <c r="E849" s="1"/>
      <c r="F849" s="1"/>
      <c r="G849" s="1"/>
      <c r="H849" s="1"/>
      <c r="I849" s="1"/>
      <c r="J849" s="1"/>
      <c r="K849" s="1"/>
      <c r="L849" s="1"/>
      <c r="M849" s="1"/>
      <c r="N849" s="1"/>
      <c r="O849" s="1"/>
      <c r="P849" s="1"/>
      <c r="Q849" s="1"/>
    </row>
    <row r="850" spans="1:17" x14ac:dyDescent="0.25">
      <c r="A850" s="1"/>
      <c r="B850" s="7"/>
    </row>
    <row r="851" spans="1:17" x14ac:dyDescent="0.25">
      <c r="A851" s="1"/>
      <c r="B851" s="7"/>
    </row>
    <row r="852" spans="1:17" x14ac:dyDescent="0.25">
      <c r="A852" s="1"/>
      <c r="B852" s="7"/>
    </row>
    <row r="853" spans="1:17" x14ac:dyDescent="0.25">
      <c r="A853" s="1"/>
      <c r="B853" s="7"/>
      <c r="E853" s="1"/>
      <c r="F853" s="1"/>
      <c r="G853" s="1"/>
      <c r="J853" s="1"/>
      <c r="K853" s="1"/>
      <c r="L853" s="1"/>
      <c r="O853" s="1"/>
      <c r="P853" s="1"/>
      <c r="Q853" s="1"/>
    </row>
    <row r="854" spans="1:17" x14ac:dyDescent="0.25">
      <c r="A854" s="1"/>
      <c r="B854" s="7"/>
    </row>
    <row r="855" spans="1:17" x14ac:dyDescent="0.25">
      <c r="A855" s="1"/>
      <c r="B855" s="7"/>
    </row>
    <row r="856" spans="1:17" x14ac:dyDescent="0.25">
      <c r="A856" s="1"/>
      <c r="B856" s="7"/>
    </row>
    <row r="857" spans="1:17" x14ac:dyDescent="0.25">
      <c r="A857" s="1"/>
      <c r="B857" s="7"/>
    </row>
    <row r="858" spans="1:17" x14ac:dyDescent="0.25">
      <c r="A858" s="1"/>
      <c r="B858" s="7"/>
      <c r="C858" s="1"/>
      <c r="D858" s="1"/>
      <c r="E858" s="1"/>
      <c r="F858" s="1"/>
      <c r="G858" s="1"/>
      <c r="H858" s="1"/>
      <c r="I858" s="1"/>
      <c r="J858" s="1"/>
      <c r="K858" s="1"/>
      <c r="L858" s="1"/>
      <c r="M858" s="1"/>
      <c r="N858" s="1"/>
      <c r="O858" s="1"/>
      <c r="P858" s="1"/>
      <c r="Q858" s="1"/>
    </row>
    <row r="859" spans="1:17" x14ac:dyDescent="0.25">
      <c r="A859" s="1"/>
      <c r="B859" s="7"/>
    </row>
    <row r="860" spans="1:17" x14ac:dyDescent="0.25">
      <c r="A860" s="1"/>
      <c r="B860" s="7"/>
    </row>
    <row r="861" spans="1:17" x14ac:dyDescent="0.25">
      <c r="A861" s="1"/>
      <c r="B861" s="7"/>
    </row>
    <row r="862" spans="1:17" x14ac:dyDescent="0.25">
      <c r="A862" s="1"/>
      <c r="B862" s="7"/>
    </row>
    <row r="863" spans="1:17" x14ac:dyDescent="0.25">
      <c r="A863" s="1"/>
      <c r="B863" s="7"/>
    </row>
    <row r="864" spans="1:17" x14ac:dyDescent="0.25">
      <c r="A864" s="1"/>
      <c r="B864" s="7"/>
      <c r="C864" s="1"/>
      <c r="D864" s="1"/>
      <c r="E864" s="1"/>
      <c r="F864" s="1"/>
      <c r="G864" s="1"/>
      <c r="H864" s="1"/>
      <c r="I864" s="1"/>
      <c r="J864" s="1"/>
      <c r="K864" s="1"/>
      <c r="L864" s="1"/>
      <c r="M864" s="1"/>
      <c r="N864" s="1"/>
      <c r="O864" s="1"/>
      <c r="P864" s="1"/>
      <c r="Q864" s="1"/>
    </row>
    <row r="865" spans="1:17" x14ac:dyDescent="0.25">
      <c r="A865" s="1"/>
      <c r="B865" s="7"/>
    </row>
    <row r="866" spans="1:17" x14ac:dyDescent="0.25">
      <c r="A866" s="1"/>
      <c r="B866" s="7"/>
    </row>
    <row r="867" spans="1:17" x14ac:dyDescent="0.25">
      <c r="A867" s="1"/>
      <c r="B867" s="7"/>
    </row>
    <row r="868" spans="1:17" x14ac:dyDescent="0.25">
      <c r="A868" s="1"/>
      <c r="B868" s="7"/>
    </row>
    <row r="869" spans="1:17" x14ac:dyDescent="0.25">
      <c r="A869" s="1"/>
      <c r="B869" s="7"/>
    </row>
    <row r="870" spans="1:17" x14ac:dyDescent="0.25">
      <c r="A870" s="1"/>
      <c r="B870" s="7"/>
    </row>
    <row r="871" spans="1:17" x14ac:dyDescent="0.25">
      <c r="A871" s="1"/>
      <c r="B871" s="7"/>
    </row>
    <row r="872" spans="1:17" x14ac:dyDescent="0.25">
      <c r="A872" s="1"/>
      <c r="B872" s="7"/>
    </row>
    <row r="873" spans="1:17" x14ac:dyDescent="0.25">
      <c r="A873" s="1"/>
      <c r="B873" s="7"/>
    </row>
    <row r="874" spans="1:17" x14ac:dyDescent="0.25">
      <c r="A874" s="1"/>
      <c r="B874" s="7"/>
    </row>
    <row r="875" spans="1:17" x14ac:dyDescent="0.25">
      <c r="A875" s="1"/>
      <c r="B875" s="7"/>
    </row>
    <row r="876" spans="1:17" x14ac:dyDescent="0.25">
      <c r="A876" s="1"/>
      <c r="B876" s="7"/>
    </row>
    <row r="877" spans="1:17" x14ac:dyDescent="0.25">
      <c r="A877" s="1"/>
      <c r="B877" s="7"/>
    </row>
    <row r="878" spans="1:17" x14ac:dyDescent="0.25">
      <c r="A878" s="1"/>
      <c r="B878" s="7"/>
    </row>
    <row r="879" spans="1:17" x14ac:dyDescent="0.25">
      <c r="A879" s="1"/>
      <c r="B879" s="7"/>
      <c r="C879" s="1"/>
      <c r="D879" s="1"/>
      <c r="E879" s="1"/>
      <c r="F879" s="1"/>
      <c r="G879" s="1"/>
      <c r="H879" s="1"/>
      <c r="I879" s="1"/>
      <c r="J879" s="1"/>
      <c r="K879" s="1"/>
      <c r="L879" s="1"/>
      <c r="M879" s="1"/>
      <c r="N879" s="1"/>
      <c r="O879" s="1"/>
      <c r="P879" s="1"/>
      <c r="Q879" s="1"/>
    </row>
    <row r="880" spans="1:17" x14ac:dyDescent="0.25">
      <c r="A880" s="1"/>
      <c r="B880" s="7"/>
      <c r="C880" s="1"/>
      <c r="D880" s="1"/>
      <c r="E880" s="1"/>
      <c r="F880" s="1"/>
      <c r="G880" s="1"/>
      <c r="H880" s="1"/>
      <c r="I880" s="1"/>
      <c r="J880" s="1"/>
      <c r="K880" s="1"/>
      <c r="L880" s="1"/>
      <c r="M880" s="1"/>
      <c r="N880" s="1"/>
      <c r="O880" s="1"/>
      <c r="P880" s="1"/>
      <c r="Q880" s="1"/>
    </row>
    <row r="881" spans="1:17" x14ac:dyDescent="0.25">
      <c r="A881" s="1"/>
      <c r="B881" s="7"/>
    </row>
    <row r="882" spans="1:17" x14ac:dyDescent="0.25">
      <c r="A882" s="1"/>
      <c r="B882" s="7"/>
    </row>
    <row r="883" spans="1:17" x14ac:dyDescent="0.25">
      <c r="A883" s="1"/>
      <c r="B883" s="7"/>
    </row>
    <row r="884" spans="1:17" x14ac:dyDescent="0.25">
      <c r="A884" s="1"/>
      <c r="B884" s="7"/>
    </row>
    <row r="885" spans="1:17" x14ac:dyDescent="0.25">
      <c r="A885" s="1"/>
      <c r="B885" s="7"/>
    </row>
    <row r="886" spans="1:17" x14ac:dyDescent="0.25">
      <c r="A886" s="1"/>
      <c r="B886" s="7"/>
    </row>
    <row r="887" spans="1:17" x14ac:dyDescent="0.25">
      <c r="A887" s="1"/>
      <c r="B887" s="7"/>
    </row>
    <row r="888" spans="1:17" x14ac:dyDescent="0.25">
      <c r="A888" s="1"/>
      <c r="B888" s="7"/>
    </row>
    <row r="889" spans="1:17" x14ac:dyDescent="0.25">
      <c r="A889" s="1"/>
      <c r="B889" s="7"/>
    </row>
    <row r="890" spans="1:17" x14ac:dyDescent="0.25">
      <c r="A890" s="1"/>
      <c r="B890" s="7"/>
    </row>
    <row r="891" spans="1:17" x14ac:dyDescent="0.25">
      <c r="A891" s="1"/>
      <c r="B891" s="7"/>
    </row>
    <row r="892" spans="1:17" x14ac:dyDescent="0.25">
      <c r="A892" s="1"/>
      <c r="B892" s="7"/>
    </row>
    <row r="893" spans="1:17" x14ac:dyDescent="0.25">
      <c r="A893" s="1"/>
      <c r="B893" s="7"/>
    </row>
    <row r="894" spans="1:17" x14ac:dyDescent="0.25">
      <c r="A894" s="1"/>
      <c r="B894" s="7"/>
    </row>
    <row r="895" spans="1:17" x14ac:dyDescent="0.25">
      <c r="A895" s="1"/>
      <c r="B895" s="7"/>
    </row>
    <row r="896" spans="1:17" x14ac:dyDescent="0.25">
      <c r="A896" s="1"/>
      <c r="B896" s="7"/>
      <c r="C896" s="1"/>
      <c r="D896" s="1"/>
      <c r="E896" s="1"/>
      <c r="F896" s="1"/>
      <c r="G896" s="1"/>
      <c r="H896" s="1"/>
      <c r="I896" s="1"/>
      <c r="J896" s="1"/>
      <c r="K896" s="1"/>
      <c r="L896" s="1"/>
      <c r="M896" s="1"/>
      <c r="N896" s="1"/>
      <c r="O896" s="1"/>
      <c r="P896" s="1"/>
      <c r="Q896" s="1"/>
    </row>
    <row r="897" spans="1:17" x14ac:dyDescent="0.25">
      <c r="A897" s="1"/>
      <c r="B897" s="7"/>
      <c r="C897" s="1"/>
      <c r="D897" s="1"/>
      <c r="E897" s="1"/>
      <c r="F897" s="1"/>
      <c r="G897" s="1"/>
      <c r="H897" s="1"/>
      <c r="I897" s="1"/>
      <c r="J897" s="1"/>
      <c r="K897" s="1"/>
      <c r="L897" s="1"/>
      <c r="M897" s="1"/>
      <c r="N897" s="1"/>
      <c r="O897" s="1"/>
      <c r="P897" s="1"/>
      <c r="Q897" s="1"/>
    </row>
    <row r="898" spans="1:17" x14ac:dyDescent="0.25">
      <c r="A898" s="1"/>
      <c r="B898" s="7"/>
    </row>
    <row r="899" spans="1:17" x14ac:dyDescent="0.25">
      <c r="A899" s="1"/>
      <c r="B899" s="7"/>
    </row>
    <row r="900" spans="1:17" x14ac:dyDescent="0.25">
      <c r="A900" s="1"/>
      <c r="B900" s="7"/>
    </row>
    <row r="901" spans="1:17" x14ac:dyDescent="0.25">
      <c r="A901" s="1"/>
      <c r="B901" s="7"/>
    </row>
    <row r="902" spans="1:17" x14ac:dyDescent="0.25">
      <c r="A902" s="1"/>
      <c r="B902" s="7"/>
      <c r="C902" s="1"/>
      <c r="D902" s="1"/>
      <c r="E902" s="1"/>
      <c r="F902" s="1"/>
      <c r="G902" s="1"/>
      <c r="H902" s="1"/>
      <c r="I902" s="1"/>
      <c r="J902" s="1"/>
      <c r="K902" s="1"/>
      <c r="L902" s="1"/>
      <c r="M902" s="1"/>
      <c r="N902" s="1"/>
      <c r="O902" s="1"/>
      <c r="P902" s="1"/>
      <c r="Q902" s="1"/>
    </row>
    <row r="903" spans="1:17" x14ac:dyDescent="0.25">
      <c r="A903" s="1"/>
      <c r="B903" s="7"/>
    </row>
    <row r="904" spans="1:17" x14ac:dyDescent="0.25">
      <c r="A904" s="1"/>
      <c r="B904" s="7"/>
      <c r="C904" s="1"/>
      <c r="D904" s="1"/>
      <c r="E904" s="1"/>
      <c r="F904" s="1"/>
      <c r="G904" s="1"/>
      <c r="H904" s="1"/>
      <c r="I904" s="1"/>
      <c r="J904" s="1"/>
      <c r="K904" s="1"/>
      <c r="L904" s="1"/>
      <c r="M904" s="1"/>
      <c r="N904" s="1"/>
      <c r="O904" s="1"/>
      <c r="P904" s="1"/>
      <c r="Q904" s="1"/>
    </row>
    <row r="905" spans="1:17" x14ac:dyDescent="0.25">
      <c r="A905" s="1"/>
      <c r="B905" s="7"/>
      <c r="C905" s="1"/>
      <c r="D905" s="1"/>
      <c r="E905" s="1"/>
      <c r="F905" s="1"/>
      <c r="G905" s="1"/>
      <c r="H905" s="1"/>
      <c r="I905" s="1"/>
      <c r="J905" s="1"/>
      <c r="K905" s="1"/>
      <c r="L905" s="1"/>
      <c r="M905" s="1"/>
      <c r="N905" s="1"/>
      <c r="O905" s="1"/>
      <c r="P905" s="1"/>
      <c r="Q905" s="1"/>
    </row>
    <row r="906" spans="1:17" x14ac:dyDescent="0.25">
      <c r="A906" s="1"/>
      <c r="B906" s="7"/>
      <c r="C906" s="1"/>
      <c r="D906" s="1"/>
      <c r="E906" s="1"/>
      <c r="F906" s="1"/>
      <c r="G906" s="1"/>
      <c r="H906" s="1"/>
      <c r="I906" s="1"/>
      <c r="J906" s="1"/>
      <c r="K906" s="1"/>
      <c r="L906" s="1"/>
      <c r="M906" s="1"/>
      <c r="N906" s="1"/>
      <c r="O906" s="1"/>
      <c r="P906" s="1"/>
      <c r="Q906" s="1"/>
    </row>
    <row r="907" spans="1:17" x14ac:dyDescent="0.25">
      <c r="A907" s="1"/>
      <c r="B907" s="7"/>
      <c r="C907" s="1"/>
      <c r="D907" s="1"/>
      <c r="E907" s="1"/>
      <c r="F907" s="1"/>
      <c r="G907" s="1"/>
      <c r="H907" s="1"/>
      <c r="I907" s="1"/>
      <c r="J907" s="1"/>
      <c r="K907" s="1"/>
      <c r="L907" s="1"/>
      <c r="M907" s="1"/>
      <c r="N907" s="1"/>
      <c r="O907" s="1"/>
      <c r="P907" s="1"/>
      <c r="Q907" s="1"/>
    </row>
    <row r="908" spans="1:17" x14ac:dyDescent="0.25">
      <c r="A908" s="1"/>
      <c r="B908" s="7"/>
      <c r="C908" s="1"/>
      <c r="D908" s="1"/>
      <c r="E908" s="1"/>
      <c r="F908" s="1"/>
      <c r="G908" s="1"/>
      <c r="H908" s="1"/>
      <c r="I908" s="1"/>
      <c r="J908" s="1"/>
      <c r="K908" s="1"/>
      <c r="L908" s="1"/>
      <c r="M908" s="1"/>
      <c r="N908" s="1"/>
      <c r="O908" s="1"/>
      <c r="P908" s="1"/>
      <c r="Q908" s="1"/>
    </row>
    <row r="909" spans="1:17" x14ac:dyDescent="0.25">
      <c r="A909" s="1"/>
      <c r="B909" s="7"/>
      <c r="C909" s="1"/>
      <c r="D909" s="1"/>
      <c r="E909" s="1"/>
      <c r="F909" s="1"/>
      <c r="G909" s="1"/>
      <c r="H909" s="1"/>
      <c r="I909" s="1"/>
      <c r="J909" s="1"/>
      <c r="K909" s="1"/>
      <c r="L909" s="1"/>
      <c r="M909" s="1"/>
      <c r="N909" s="1"/>
      <c r="O909" s="1"/>
      <c r="P909" s="1"/>
      <c r="Q909" s="1"/>
    </row>
    <row r="910" spans="1:17" x14ac:dyDescent="0.25">
      <c r="A910" s="1"/>
      <c r="B910" s="7"/>
      <c r="C910" s="1"/>
      <c r="D910" s="1"/>
      <c r="E910" s="1"/>
      <c r="F910" s="1"/>
      <c r="G910" s="1"/>
      <c r="H910" s="1"/>
      <c r="I910" s="1"/>
      <c r="J910" s="1"/>
      <c r="K910" s="1"/>
      <c r="L910" s="1"/>
      <c r="M910" s="1"/>
      <c r="N910" s="1"/>
      <c r="O910" s="1"/>
      <c r="P910" s="1"/>
      <c r="Q910" s="1"/>
    </row>
    <row r="911" spans="1:17" x14ac:dyDescent="0.25">
      <c r="A911" s="1"/>
      <c r="B911" s="7"/>
      <c r="C911" s="1"/>
      <c r="D911" s="1"/>
      <c r="E911" s="1"/>
      <c r="F911" s="1"/>
      <c r="G911" s="1"/>
      <c r="H911" s="1"/>
      <c r="I911" s="1"/>
      <c r="J911" s="1"/>
      <c r="K911" s="1"/>
      <c r="L911" s="1"/>
      <c r="M911" s="1"/>
      <c r="N911" s="1"/>
      <c r="O911" s="1"/>
      <c r="P911" s="1"/>
      <c r="Q911" s="1"/>
    </row>
    <row r="912" spans="1:17" x14ac:dyDescent="0.25">
      <c r="A912" s="1"/>
      <c r="B912" s="7"/>
    </row>
    <row r="913" spans="1:17" x14ac:dyDescent="0.25">
      <c r="A913" s="1"/>
      <c r="B913" s="7"/>
      <c r="C913" s="1"/>
      <c r="D913" s="1"/>
      <c r="E913" s="1"/>
      <c r="F913" s="1"/>
      <c r="G913" s="1"/>
      <c r="H913" s="1"/>
      <c r="I913" s="1"/>
      <c r="J913" s="1"/>
      <c r="K913" s="1"/>
      <c r="L913" s="1"/>
      <c r="M913" s="1"/>
      <c r="N913" s="1"/>
      <c r="O913" s="1"/>
      <c r="P913" s="1"/>
      <c r="Q913" s="1"/>
    </row>
    <row r="914" spans="1:17" x14ac:dyDescent="0.25">
      <c r="A914" s="1"/>
      <c r="B914" s="7"/>
      <c r="C914" s="1"/>
      <c r="D914" s="1"/>
      <c r="E914" s="1"/>
      <c r="F914" s="1"/>
      <c r="G914" s="1"/>
      <c r="H914" s="1"/>
      <c r="I914" s="1"/>
      <c r="J914" s="1"/>
      <c r="K914" s="1"/>
      <c r="L914" s="1"/>
      <c r="M914" s="1"/>
      <c r="N914" s="1"/>
      <c r="O914" s="1"/>
      <c r="P914" s="1"/>
      <c r="Q914" s="1"/>
    </row>
    <row r="915" spans="1:17" x14ac:dyDescent="0.25">
      <c r="A915" s="1"/>
      <c r="B915" s="7"/>
      <c r="C915" s="1"/>
      <c r="D915" s="1"/>
      <c r="E915" s="1"/>
      <c r="F915" s="1"/>
      <c r="G915" s="1"/>
      <c r="H915" s="1"/>
      <c r="I915" s="1"/>
      <c r="J915" s="1"/>
      <c r="K915" s="1"/>
      <c r="L915" s="1"/>
      <c r="M915" s="1"/>
      <c r="N915" s="1"/>
      <c r="O915" s="1"/>
      <c r="P915" s="1"/>
      <c r="Q915" s="1"/>
    </row>
    <row r="916" spans="1:17" x14ac:dyDescent="0.25">
      <c r="A916" s="1"/>
      <c r="B916" s="7"/>
      <c r="C916" s="1"/>
      <c r="D916" s="1"/>
      <c r="E916" s="1"/>
      <c r="F916" s="1"/>
      <c r="G916" s="1"/>
      <c r="H916" s="1"/>
      <c r="I916" s="1"/>
      <c r="J916" s="1"/>
      <c r="K916" s="1"/>
      <c r="L916" s="1"/>
      <c r="M916" s="1"/>
      <c r="N916" s="1"/>
      <c r="O916" s="1"/>
      <c r="P916" s="1"/>
      <c r="Q916" s="1"/>
    </row>
    <row r="917" spans="1:17" x14ac:dyDescent="0.25">
      <c r="A917" s="1"/>
      <c r="B917" s="7"/>
      <c r="C917" s="1"/>
      <c r="D917" s="1"/>
      <c r="E917" s="1"/>
      <c r="F917" s="1"/>
      <c r="G917" s="1"/>
      <c r="H917" s="1"/>
      <c r="I917" s="1"/>
      <c r="J917" s="1"/>
      <c r="K917" s="1"/>
      <c r="L917" s="1"/>
      <c r="M917" s="1"/>
      <c r="N917" s="1"/>
      <c r="O917" s="1"/>
      <c r="P917" s="1"/>
      <c r="Q917" s="1"/>
    </row>
    <row r="918" spans="1:17" x14ac:dyDescent="0.25">
      <c r="A918" s="1"/>
      <c r="B918" s="7"/>
      <c r="C918" s="1"/>
      <c r="D918" s="1"/>
      <c r="E918" s="1"/>
      <c r="F918" s="1"/>
      <c r="G918" s="1"/>
      <c r="H918" s="1"/>
      <c r="I918" s="1"/>
      <c r="J918" s="1"/>
      <c r="K918" s="1"/>
      <c r="L918" s="1"/>
      <c r="M918" s="1"/>
      <c r="N918" s="1"/>
      <c r="O918" s="1"/>
      <c r="P918" s="1"/>
      <c r="Q918" s="1"/>
    </row>
    <row r="919" spans="1:17" x14ac:dyDescent="0.25">
      <c r="A919" s="1"/>
      <c r="B919" s="7"/>
      <c r="C919" s="1"/>
      <c r="D919" s="1"/>
      <c r="E919" s="1"/>
      <c r="F919" s="1"/>
      <c r="G919" s="1"/>
      <c r="H919" s="1"/>
      <c r="I919" s="1"/>
      <c r="J919" s="1"/>
      <c r="K919" s="1"/>
      <c r="L919" s="1"/>
      <c r="M919" s="1"/>
      <c r="N919" s="1"/>
      <c r="O919" s="1"/>
      <c r="P919" s="1"/>
      <c r="Q919" s="1"/>
    </row>
    <row r="920" spans="1:17" x14ac:dyDescent="0.25">
      <c r="A920" s="1"/>
      <c r="B920" s="7"/>
      <c r="C920" s="1"/>
      <c r="D920" s="1"/>
      <c r="E920" s="1"/>
      <c r="F920" s="1"/>
      <c r="G920" s="1"/>
      <c r="H920" s="1"/>
      <c r="I920" s="1"/>
      <c r="J920" s="1"/>
      <c r="K920" s="1"/>
      <c r="L920" s="1"/>
      <c r="M920" s="1"/>
      <c r="N920" s="1"/>
      <c r="O920" s="1"/>
      <c r="P920" s="1"/>
      <c r="Q920" s="1"/>
    </row>
    <row r="921" spans="1:17" x14ac:dyDescent="0.25">
      <c r="A921" s="1"/>
      <c r="B921" s="7"/>
      <c r="C921" s="1"/>
      <c r="D921" s="1"/>
      <c r="E921" s="1"/>
      <c r="F921" s="1"/>
      <c r="G921" s="1"/>
      <c r="H921" s="1"/>
      <c r="I921" s="1"/>
      <c r="J921" s="1"/>
      <c r="K921" s="1"/>
      <c r="L921" s="1"/>
      <c r="M921" s="1"/>
      <c r="N921" s="1"/>
      <c r="O921" s="1"/>
      <c r="P921" s="1"/>
      <c r="Q921" s="1"/>
    </row>
    <row r="922" spans="1:17" x14ac:dyDescent="0.25">
      <c r="A922" s="1"/>
      <c r="B922" s="7"/>
      <c r="C922" s="1"/>
      <c r="D922" s="1"/>
      <c r="E922" s="1"/>
      <c r="F922" s="1"/>
      <c r="G922" s="1"/>
      <c r="H922" s="1"/>
      <c r="I922" s="1"/>
      <c r="J922" s="1"/>
      <c r="K922" s="1"/>
      <c r="L922" s="1"/>
      <c r="M922" s="1"/>
      <c r="N922" s="1"/>
      <c r="O922" s="1"/>
      <c r="P922" s="1"/>
      <c r="Q922" s="1"/>
    </row>
    <row r="923" spans="1:17" x14ac:dyDescent="0.25">
      <c r="A923" s="1"/>
      <c r="B923" s="7"/>
      <c r="C923" s="1"/>
      <c r="D923" s="1"/>
      <c r="E923" s="1"/>
      <c r="F923" s="1"/>
      <c r="G923" s="1"/>
      <c r="H923" s="1"/>
      <c r="I923" s="1"/>
      <c r="J923" s="1"/>
      <c r="K923" s="1"/>
      <c r="L923" s="1"/>
      <c r="M923" s="1"/>
      <c r="N923" s="1"/>
      <c r="O923" s="1"/>
      <c r="P923" s="1"/>
      <c r="Q923" s="1"/>
    </row>
    <row r="924" spans="1:17" x14ac:dyDescent="0.25">
      <c r="A924" s="1"/>
      <c r="B924" s="7"/>
    </row>
    <row r="925" spans="1:17" x14ac:dyDescent="0.25">
      <c r="A925" s="1"/>
      <c r="B925" s="7"/>
      <c r="C925" s="1"/>
      <c r="D925" s="1"/>
      <c r="E925" s="1"/>
      <c r="F925" s="1"/>
      <c r="G925" s="1"/>
      <c r="H925" s="1"/>
      <c r="I925" s="1"/>
      <c r="J925" s="1"/>
      <c r="K925" s="1"/>
      <c r="L925" s="1"/>
      <c r="M925" s="1"/>
      <c r="N925" s="1"/>
      <c r="O925" s="1"/>
      <c r="P925" s="1"/>
      <c r="Q925" s="1"/>
    </row>
    <row r="926" spans="1:17" x14ac:dyDescent="0.25">
      <c r="A926" s="1"/>
      <c r="B926" s="7"/>
    </row>
    <row r="927" spans="1:17" x14ac:dyDescent="0.25">
      <c r="A927" s="1"/>
      <c r="B927" s="7"/>
      <c r="C927" s="1"/>
      <c r="D927" s="1"/>
      <c r="E927" s="1"/>
      <c r="F927" s="1"/>
      <c r="G927" s="1"/>
      <c r="H927" s="1"/>
      <c r="I927" s="1"/>
      <c r="J927" s="1"/>
      <c r="K927" s="1"/>
      <c r="L927" s="1"/>
      <c r="M927" s="1"/>
      <c r="N927" s="1"/>
      <c r="O927" s="1"/>
      <c r="P927" s="1"/>
      <c r="Q927" s="1"/>
    </row>
    <row r="928" spans="1:17" x14ac:dyDescent="0.25">
      <c r="A928" s="1"/>
      <c r="B928" s="7"/>
    </row>
    <row r="929" spans="1:17" x14ac:dyDescent="0.25">
      <c r="A929" s="1"/>
      <c r="B929" s="7"/>
      <c r="C929" s="1"/>
      <c r="D929" s="1"/>
      <c r="E929" s="1"/>
      <c r="F929" s="1"/>
      <c r="G929" s="1"/>
      <c r="H929" s="1"/>
      <c r="I929" s="1"/>
      <c r="J929" s="1"/>
      <c r="K929" s="1"/>
      <c r="L929" s="1"/>
      <c r="M929" s="1"/>
      <c r="N929" s="1"/>
      <c r="O929" s="1"/>
      <c r="P929" s="1"/>
      <c r="Q929" s="1"/>
    </row>
    <row r="930" spans="1:17" x14ac:dyDescent="0.25">
      <c r="A930" s="1"/>
      <c r="B930" s="7"/>
    </row>
    <row r="931" spans="1:17" x14ac:dyDescent="0.25">
      <c r="A931" s="1"/>
      <c r="B931" s="7"/>
      <c r="C931" s="1"/>
      <c r="D931" s="1"/>
      <c r="E931" s="1"/>
      <c r="F931" s="1"/>
      <c r="G931" s="1"/>
      <c r="H931" s="1"/>
      <c r="I931" s="1"/>
      <c r="J931" s="1"/>
      <c r="K931" s="1"/>
      <c r="L931" s="1"/>
      <c r="M931" s="1"/>
      <c r="N931" s="1"/>
      <c r="O931" s="1"/>
      <c r="P931" s="1"/>
      <c r="Q931" s="1"/>
    </row>
    <row r="932" spans="1:17" x14ac:dyDescent="0.25">
      <c r="A932" s="1"/>
      <c r="B932" s="7"/>
    </row>
    <row r="933" spans="1:17" x14ac:dyDescent="0.25">
      <c r="A933" s="1"/>
      <c r="B933" s="7"/>
    </row>
    <row r="934" spans="1:17" x14ac:dyDescent="0.25">
      <c r="A934" s="1"/>
      <c r="B934" s="7"/>
      <c r="C934" s="1"/>
      <c r="D934" s="1"/>
      <c r="E934" s="1"/>
      <c r="F934" s="1"/>
      <c r="G934" s="1"/>
      <c r="H934" s="1"/>
      <c r="I934" s="1"/>
      <c r="J934" s="1"/>
      <c r="K934" s="1"/>
      <c r="L934" s="1"/>
      <c r="M934" s="1"/>
      <c r="N934" s="1"/>
      <c r="O934" s="1"/>
      <c r="P934" s="1"/>
      <c r="Q934" s="1"/>
    </row>
    <row r="935" spans="1:17" x14ac:dyDescent="0.25">
      <c r="A935" s="1"/>
      <c r="B935" s="7"/>
      <c r="C935" s="1"/>
      <c r="D935" s="1"/>
      <c r="E935" s="1"/>
      <c r="F935" s="1"/>
      <c r="G935" s="1"/>
      <c r="H935" s="1"/>
      <c r="I935" s="1"/>
      <c r="J935" s="1"/>
      <c r="K935" s="1"/>
      <c r="L935" s="1"/>
      <c r="M935" s="1"/>
      <c r="N935" s="1"/>
      <c r="O935" s="1"/>
      <c r="P935" s="1"/>
      <c r="Q935" s="1"/>
    </row>
    <row r="936" spans="1:17" x14ac:dyDescent="0.25">
      <c r="A936" s="1"/>
      <c r="B936" s="7"/>
      <c r="C936" s="1"/>
      <c r="D936" s="1"/>
      <c r="E936" s="1"/>
      <c r="F936" s="1"/>
      <c r="G936" s="1"/>
      <c r="H936" s="1"/>
      <c r="I936" s="1"/>
      <c r="J936" s="1"/>
      <c r="K936" s="1"/>
      <c r="L936" s="1"/>
      <c r="M936" s="1"/>
      <c r="N936" s="1"/>
      <c r="O936" s="1"/>
      <c r="P936" s="1"/>
      <c r="Q936" s="1"/>
    </row>
    <row r="937" spans="1:17" x14ac:dyDescent="0.25">
      <c r="A937" s="1"/>
      <c r="B937" s="7"/>
      <c r="C937" s="1"/>
      <c r="D937" s="1"/>
      <c r="E937" s="1"/>
      <c r="F937" s="1"/>
      <c r="G937" s="1"/>
      <c r="H937" s="1"/>
      <c r="I937" s="1"/>
      <c r="J937" s="1"/>
      <c r="K937" s="1"/>
      <c r="L937" s="1"/>
      <c r="M937" s="1"/>
      <c r="N937" s="1"/>
      <c r="O937" s="1"/>
      <c r="P937" s="1"/>
      <c r="Q937" s="1"/>
    </row>
    <row r="938" spans="1:17" x14ac:dyDescent="0.25">
      <c r="A938" s="1"/>
      <c r="B938" s="7"/>
      <c r="C938" s="1"/>
      <c r="D938" s="1"/>
      <c r="E938" s="1"/>
      <c r="F938" s="1"/>
      <c r="G938" s="1"/>
      <c r="H938" s="1"/>
      <c r="I938" s="1"/>
      <c r="J938" s="1"/>
      <c r="K938" s="1"/>
      <c r="L938" s="1"/>
      <c r="M938" s="1"/>
      <c r="N938" s="1"/>
      <c r="O938" s="1"/>
      <c r="P938" s="1"/>
      <c r="Q938" s="1"/>
    </row>
    <row r="939" spans="1:17" x14ac:dyDescent="0.25">
      <c r="A939" s="1"/>
      <c r="B939" s="7"/>
      <c r="C939" s="1"/>
      <c r="D939" s="1"/>
      <c r="E939" s="1"/>
      <c r="F939" s="1"/>
      <c r="G939" s="1"/>
      <c r="H939" s="1"/>
      <c r="I939" s="1"/>
      <c r="J939" s="1"/>
      <c r="K939" s="1"/>
      <c r="L939" s="1"/>
      <c r="M939" s="1"/>
      <c r="N939" s="1"/>
      <c r="O939" s="1"/>
      <c r="P939" s="1"/>
      <c r="Q939" s="1"/>
    </row>
    <row r="940" spans="1:17" x14ac:dyDescent="0.25">
      <c r="A940" s="1"/>
      <c r="B940" s="7"/>
      <c r="C940" s="1"/>
      <c r="D940" s="1"/>
      <c r="E940" s="1"/>
      <c r="F940" s="1"/>
      <c r="G940" s="1"/>
      <c r="H940" s="1"/>
      <c r="I940" s="1"/>
      <c r="J940" s="1"/>
      <c r="K940" s="1"/>
      <c r="L940" s="1"/>
      <c r="M940" s="1"/>
      <c r="N940" s="1"/>
      <c r="O940" s="1"/>
      <c r="P940" s="1"/>
      <c r="Q940" s="1"/>
    </row>
    <row r="941" spans="1:17" x14ac:dyDescent="0.25">
      <c r="A941" s="1"/>
      <c r="B941" s="7"/>
      <c r="C941" s="1"/>
      <c r="D941" s="1"/>
      <c r="E941" s="1"/>
      <c r="F941" s="1"/>
      <c r="G941" s="1"/>
      <c r="H941" s="1"/>
      <c r="I941" s="1"/>
      <c r="J941" s="1"/>
      <c r="K941" s="1"/>
      <c r="L941" s="1"/>
      <c r="M941" s="1"/>
      <c r="N941" s="1"/>
      <c r="O941" s="1"/>
      <c r="P941" s="1"/>
      <c r="Q941" s="1"/>
    </row>
    <row r="942" spans="1:17" x14ac:dyDescent="0.25">
      <c r="A942" s="1"/>
      <c r="B942" s="7"/>
      <c r="C942" s="1"/>
      <c r="D942" s="1"/>
      <c r="E942" s="1"/>
      <c r="F942" s="1"/>
      <c r="G942" s="1"/>
      <c r="H942" s="1"/>
      <c r="I942" s="1"/>
      <c r="J942" s="1"/>
      <c r="K942" s="1"/>
      <c r="L942" s="1"/>
      <c r="M942" s="1"/>
      <c r="N942" s="1"/>
      <c r="O942" s="1"/>
      <c r="P942" s="1"/>
      <c r="Q942" s="1"/>
    </row>
    <row r="943" spans="1:17" x14ac:dyDescent="0.25">
      <c r="A943" s="1"/>
      <c r="B943" s="7"/>
      <c r="C943" s="1"/>
      <c r="D943" s="1"/>
      <c r="E943" s="1"/>
      <c r="F943" s="1"/>
      <c r="G943" s="1"/>
      <c r="H943" s="1"/>
      <c r="I943" s="1"/>
      <c r="J943" s="1"/>
      <c r="K943" s="1"/>
      <c r="L943" s="1"/>
      <c r="M943" s="1"/>
      <c r="N943" s="1"/>
      <c r="O943" s="1"/>
      <c r="P943" s="1"/>
      <c r="Q943" s="1"/>
    </row>
    <row r="944" spans="1:17" x14ac:dyDescent="0.25">
      <c r="A944" s="1"/>
      <c r="B944" s="7"/>
      <c r="C944" s="1"/>
      <c r="D944" s="1"/>
      <c r="E944" s="1"/>
      <c r="F944" s="1"/>
      <c r="G944" s="1"/>
      <c r="H944" s="1"/>
      <c r="I944" s="1"/>
      <c r="J944" s="1"/>
      <c r="K944" s="1"/>
      <c r="L944" s="1"/>
      <c r="M944" s="1"/>
      <c r="N944" s="1"/>
      <c r="O944" s="1"/>
      <c r="P944" s="1"/>
      <c r="Q944" s="1"/>
    </row>
    <row r="945" spans="1:17" x14ac:dyDescent="0.25">
      <c r="A945" s="1"/>
      <c r="B945" s="7"/>
    </row>
    <row r="946" spans="1:17" x14ac:dyDescent="0.25">
      <c r="A946" s="1"/>
      <c r="B946" s="7"/>
      <c r="C946" s="1"/>
      <c r="D946" s="1"/>
      <c r="E946" s="1"/>
      <c r="F946" s="1"/>
      <c r="G946" s="1"/>
      <c r="H946" s="1"/>
      <c r="I946" s="1"/>
      <c r="J946" s="1"/>
      <c r="K946" s="1"/>
      <c r="L946" s="1"/>
      <c r="M946" s="1"/>
      <c r="N946" s="1"/>
      <c r="O946" s="1"/>
      <c r="P946" s="1"/>
      <c r="Q946" s="1"/>
    </row>
    <row r="947" spans="1:17" x14ac:dyDescent="0.25">
      <c r="A947" s="1"/>
      <c r="B947" s="7"/>
      <c r="C947" s="1"/>
      <c r="D947" s="1"/>
      <c r="E947" s="1"/>
      <c r="F947" s="1"/>
      <c r="G947" s="1"/>
      <c r="H947" s="1"/>
      <c r="I947" s="1"/>
      <c r="J947" s="1"/>
      <c r="K947" s="1"/>
      <c r="L947" s="1"/>
      <c r="M947" s="1"/>
      <c r="N947" s="1"/>
      <c r="O947" s="1"/>
      <c r="P947" s="1"/>
      <c r="Q947" s="1"/>
    </row>
    <row r="948" spans="1:17" x14ac:dyDescent="0.25">
      <c r="A948" s="1"/>
      <c r="B948" s="7"/>
      <c r="C948" s="1"/>
      <c r="D948" s="1"/>
      <c r="E948" s="1"/>
      <c r="F948" s="1"/>
      <c r="G948" s="1"/>
      <c r="H948" s="1"/>
      <c r="I948" s="1"/>
      <c r="J948" s="1"/>
      <c r="K948" s="1"/>
      <c r="L948" s="1"/>
      <c r="M948" s="1"/>
      <c r="N948" s="1"/>
      <c r="O948" s="1"/>
      <c r="P948" s="1"/>
      <c r="Q948" s="1"/>
    </row>
    <row r="949" spans="1:17" x14ac:dyDescent="0.25">
      <c r="A949" s="1"/>
      <c r="B949" s="7"/>
    </row>
    <row r="950" spans="1:17" x14ac:dyDescent="0.25">
      <c r="A950" s="1"/>
      <c r="B950" s="7"/>
      <c r="C950" s="1"/>
      <c r="D950" s="1"/>
      <c r="E950" s="1"/>
      <c r="F950" s="1"/>
      <c r="G950" s="1"/>
      <c r="H950" s="1"/>
      <c r="I950" s="1"/>
      <c r="J950" s="1"/>
      <c r="K950" s="1"/>
      <c r="L950" s="1"/>
      <c r="M950" s="1"/>
      <c r="N950" s="1"/>
      <c r="O950" s="1"/>
      <c r="P950" s="1"/>
      <c r="Q950" s="1"/>
    </row>
    <row r="951" spans="1:17" x14ac:dyDescent="0.25">
      <c r="A951" s="1"/>
      <c r="B951" s="7"/>
      <c r="C951" s="1"/>
      <c r="D951" s="1"/>
      <c r="E951" s="1"/>
      <c r="F951" s="1"/>
      <c r="G951" s="1"/>
      <c r="H951" s="1"/>
      <c r="I951" s="1"/>
      <c r="J951" s="1"/>
      <c r="K951" s="1"/>
      <c r="L951" s="1"/>
      <c r="M951" s="1"/>
      <c r="N951" s="1"/>
      <c r="O951" s="1"/>
      <c r="P951" s="1"/>
      <c r="Q951" s="1"/>
    </row>
    <row r="952" spans="1:17" x14ac:dyDescent="0.25">
      <c r="A952" s="1"/>
      <c r="B952" s="7"/>
      <c r="C952" s="1"/>
      <c r="D952" s="1"/>
      <c r="E952" s="1"/>
      <c r="F952" s="1"/>
      <c r="G952" s="1"/>
      <c r="H952" s="1"/>
      <c r="I952" s="1"/>
      <c r="J952" s="1"/>
      <c r="K952" s="1"/>
      <c r="L952" s="1"/>
      <c r="M952" s="1"/>
      <c r="N952" s="1"/>
      <c r="O952" s="1"/>
      <c r="P952" s="1"/>
      <c r="Q952" s="1"/>
    </row>
    <row r="953" spans="1:17" x14ac:dyDescent="0.25">
      <c r="A953" s="1"/>
      <c r="B953" s="7"/>
    </row>
    <row r="954" spans="1:17" x14ac:dyDescent="0.25">
      <c r="A954" s="1"/>
      <c r="B954" s="7"/>
      <c r="C954" s="1"/>
      <c r="D954" s="1"/>
      <c r="E954" s="1"/>
      <c r="F954" s="1"/>
      <c r="G954" s="1"/>
      <c r="H954" s="1"/>
      <c r="I954" s="1"/>
      <c r="J954" s="1"/>
      <c r="K954" s="1"/>
      <c r="L954" s="1"/>
      <c r="M954" s="1"/>
      <c r="N954" s="1"/>
      <c r="O954" s="1"/>
      <c r="P954" s="1"/>
      <c r="Q954" s="1"/>
    </row>
    <row r="955" spans="1:17" x14ac:dyDescent="0.25">
      <c r="A955" s="1"/>
      <c r="B955" s="7"/>
    </row>
    <row r="956" spans="1:17" x14ac:dyDescent="0.25">
      <c r="A956" s="1"/>
      <c r="B956" s="7"/>
      <c r="C956" s="1"/>
      <c r="D956" s="1"/>
      <c r="E956" s="1"/>
      <c r="F956" s="1"/>
      <c r="G956" s="1"/>
      <c r="H956" s="1"/>
      <c r="I956" s="1"/>
      <c r="J956" s="1"/>
      <c r="K956" s="1"/>
      <c r="L956" s="1"/>
      <c r="M956" s="1"/>
      <c r="N956" s="1"/>
      <c r="O956" s="1"/>
      <c r="P956" s="1"/>
      <c r="Q956" s="1"/>
    </row>
    <row r="957" spans="1:17" x14ac:dyDescent="0.25">
      <c r="A957" s="1"/>
      <c r="B957" s="7"/>
      <c r="C957" s="1"/>
      <c r="D957" s="1"/>
      <c r="E957" s="1"/>
      <c r="F957" s="1"/>
      <c r="G957" s="1"/>
      <c r="H957" s="1"/>
      <c r="I957" s="1"/>
      <c r="J957" s="1"/>
      <c r="K957" s="1"/>
      <c r="L957" s="1"/>
      <c r="M957" s="1"/>
      <c r="N957" s="1"/>
      <c r="O957" s="1"/>
      <c r="P957" s="1"/>
      <c r="Q957" s="1"/>
    </row>
    <row r="958" spans="1:17" x14ac:dyDescent="0.25">
      <c r="A958" s="1"/>
      <c r="B958" s="7"/>
      <c r="C958" s="1"/>
      <c r="D958" s="1"/>
      <c r="E958" s="1"/>
      <c r="F958" s="1"/>
      <c r="G958" s="1"/>
      <c r="H958" s="1"/>
      <c r="I958" s="1"/>
      <c r="J958" s="1"/>
      <c r="K958" s="1"/>
      <c r="L958" s="1"/>
      <c r="M958" s="1"/>
      <c r="N958" s="1"/>
      <c r="O958" s="1"/>
      <c r="P958" s="1"/>
      <c r="Q958" s="1"/>
    </row>
    <row r="959" spans="1:17" x14ac:dyDescent="0.25">
      <c r="A959" s="1"/>
      <c r="B959" s="7"/>
      <c r="C959" s="1"/>
      <c r="D959" s="1"/>
      <c r="E959" s="1"/>
      <c r="F959" s="1"/>
      <c r="G959" s="1"/>
      <c r="H959" s="1"/>
      <c r="I959" s="1"/>
      <c r="J959" s="1"/>
      <c r="K959" s="1"/>
      <c r="L959" s="1"/>
      <c r="M959" s="1"/>
      <c r="N959" s="1"/>
      <c r="O959" s="1"/>
      <c r="P959" s="1"/>
      <c r="Q959" s="1"/>
    </row>
    <row r="960" spans="1:17" x14ac:dyDescent="0.25">
      <c r="A960" s="1"/>
      <c r="B960" s="7"/>
      <c r="C960" s="1"/>
      <c r="D960" s="1"/>
      <c r="E960" s="1"/>
      <c r="F960" s="1"/>
      <c r="G960" s="1"/>
      <c r="H960" s="1"/>
      <c r="I960" s="1"/>
      <c r="J960" s="1"/>
      <c r="K960" s="1"/>
      <c r="L960" s="1"/>
      <c r="M960" s="1"/>
      <c r="N960" s="1"/>
      <c r="O960" s="1"/>
      <c r="P960" s="1"/>
      <c r="Q960" s="1"/>
    </row>
    <row r="961" spans="1:17" x14ac:dyDescent="0.25">
      <c r="A961" s="1"/>
      <c r="B961" s="7"/>
      <c r="C961" s="1"/>
      <c r="D961" s="1"/>
      <c r="E961" s="1"/>
      <c r="F961" s="1"/>
      <c r="G961" s="1"/>
      <c r="H961" s="1"/>
      <c r="I961" s="1"/>
      <c r="J961" s="1"/>
      <c r="K961" s="1"/>
      <c r="L961" s="1"/>
      <c r="M961" s="1"/>
      <c r="N961" s="1"/>
      <c r="O961" s="1"/>
      <c r="P961" s="1"/>
      <c r="Q961" s="1"/>
    </row>
    <row r="962" spans="1:17" x14ac:dyDescent="0.25">
      <c r="A962" s="1"/>
      <c r="B962" s="7"/>
    </row>
    <row r="963" spans="1:17" x14ac:dyDescent="0.25">
      <c r="A963" s="1"/>
      <c r="B963" s="7"/>
      <c r="C963" s="1"/>
      <c r="D963" s="1"/>
      <c r="E963" s="1"/>
      <c r="F963" s="1"/>
      <c r="G963" s="1"/>
      <c r="H963" s="1"/>
      <c r="I963" s="1"/>
      <c r="J963" s="1"/>
      <c r="K963" s="1"/>
      <c r="L963" s="1"/>
      <c r="M963" s="1"/>
      <c r="N963" s="1"/>
      <c r="O963" s="1"/>
      <c r="P963" s="1"/>
      <c r="Q963" s="1"/>
    </row>
    <row r="964" spans="1:17" x14ac:dyDescent="0.25">
      <c r="A964" s="1"/>
      <c r="B964" s="7"/>
      <c r="C964" s="1"/>
      <c r="D964" s="1"/>
      <c r="E964" s="1"/>
      <c r="F964" s="1"/>
      <c r="G964" s="1"/>
      <c r="H964" s="1"/>
      <c r="I964" s="1"/>
      <c r="J964" s="1"/>
      <c r="K964" s="1"/>
      <c r="L964" s="1"/>
      <c r="M964" s="1"/>
      <c r="N964" s="1"/>
      <c r="O964" s="1"/>
      <c r="P964" s="1"/>
      <c r="Q964" s="1"/>
    </row>
    <row r="965" spans="1:17" x14ac:dyDescent="0.25">
      <c r="A965" s="1"/>
      <c r="B965" s="7"/>
      <c r="C965" s="1"/>
      <c r="D965" s="1"/>
      <c r="E965" s="1"/>
      <c r="F965" s="1"/>
      <c r="G965" s="1"/>
      <c r="H965" s="1"/>
      <c r="I965" s="1"/>
      <c r="J965" s="1"/>
      <c r="K965" s="1"/>
      <c r="L965" s="1"/>
      <c r="M965" s="1"/>
      <c r="N965" s="1"/>
      <c r="O965" s="1"/>
      <c r="P965" s="1"/>
      <c r="Q965" s="1"/>
    </row>
    <row r="966" spans="1:17" x14ac:dyDescent="0.25">
      <c r="A966" s="1"/>
      <c r="B966" s="7"/>
      <c r="C966" s="1"/>
      <c r="D966" s="1"/>
      <c r="E966" s="1"/>
      <c r="F966" s="1"/>
      <c r="G966" s="1"/>
      <c r="H966" s="1"/>
      <c r="I966" s="1"/>
      <c r="J966" s="1"/>
      <c r="K966" s="1"/>
      <c r="L966" s="1"/>
      <c r="M966" s="1"/>
      <c r="N966" s="1"/>
      <c r="O966" s="1"/>
      <c r="P966" s="1"/>
      <c r="Q966" s="1"/>
    </row>
    <row r="967" spans="1:17" x14ac:dyDescent="0.25">
      <c r="A967" s="1"/>
      <c r="B967" s="7"/>
    </row>
    <row r="968" spans="1:17" x14ac:dyDescent="0.25">
      <c r="A968" s="1"/>
      <c r="B968" s="7"/>
    </row>
    <row r="969" spans="1:17" x14ac:dyDescent="0.25">
      <c r="A969" s="1"/>
      <c r="B969" s="7"/>
    </row>
    <row r="970" spans="1:17" x14ac:dyDescent="0.25">
      <c r="A970" s="1"/>
      <c r="B970" s="7"/>
    </row>
    <row r="971" spans="1:17" x14ac:dyDescent="0.25">
      <c r="A971" s="1"/>
      <c r="B971" s="7"/>
      <c r="C971" s="1"/>
      <c r="D971" s="1"/>
      <c r="E971" s="1"/>
      <c r="F971" s="1"/>
      <c r="G971" s="1"/>
      <c r="H971" s="1"/>
      <c r="I971" s="1"/>
      <c r="J971" s="1"/>
      <c r="K971" s="1"/>
      <c r="L971" s="1"/>
      <c r="M971" s="1"/>
      <c r="N971" s="1"/>
      <c r="O971" s="1"/>
      <c r="P971" s="1"/>
      <c r="Q971" s="1"/>
    </row>
    <row r="972" spans="1:17" x14ac:dyDescent="0.25">
      <c r="A972" s="1"/>
      <c r="B972" s="7"/>
    </row>
    <row r="973" spans="1:17" x14ac:dyDescent="0.25">
      <c r="A973" s="1"/>
      <c r="B973" s="7"/>
      <c r="C973" s="1"/>
      <c r="D973" s="1"/>
      <c r="E973" s="1"/>
      <c r="F973" s="1"/>
      <c r="G973" s="1"/>
      <c r="H973" s="1"/>
      <c r="I973" s="1"/>
      <c r="J973" s="1"/>
      <c r="K973" s="1"/>
      <c r="L973" s="1"/>
      <c r="M973" s="1"/>
      <c r="N973" s="1"/>
      <c r="O973" s="1"/>
      <c r="P973" s="1"/>
      <c r="Q973" s="1"/>
    </row>
    <row r="974" spans="1:17" x14ac:dyDescent="0.25">
      <c r="A974" s="1"/>
      <c r="B974" s="7"/>
    </row>
    <row r="975" spans="1:17" x14ac:dyDescent="0.25">
      <c r="A975" s="1"/>
      <c r="B975" s="7"/>
    </row>
    <row r="976" spans="1:17" x14ac:dyDescent="0.25">
      <c r="A976" s="1"/>
      <c r="B976" s="7"/>
    </row>
    <row r="977" spans="1:17" x14ac:dyDescent="0.25">
      <c r="A977" s="1"/>
      <c r="B977" s="7"/>
      <c r="C977" s="1"/>
      <c r="D977" s="1"/>
      <c r="E977" s="1"/>
      <c r="F977" s="1"/>
      <c r="G977" s="1"/>
      <c r="H977" s="1"/>
      <c r="I977" s="1"/>
      <c r="J977" s="1"/>
      <c r="K977" s="1"/>
      <c r="L977" s="1"/>
      <c r="M977" s="1"/>
      <c r="N977" s="1"/>
      <c r="O977" s="1"/>
      <c r="P977" s="1"/>
      <c r="Q977" s="1"/>
    </row>
    <row r="978" spans="1:17" x14ac:dyDescent="0.25">
      <c r="A978" s="1"/>
      <c r="B978" s="7"/>
    </row>
    <row r="979" spans="1:17" x14ac:dyDescent="0.25">
      <c r="A979" s="1"/>
      <c r="B979" s="7"/>
    </row>
    <row r="980" spans="1:17" x14ac:dyDescent="0.25">
      <c r="A980" s="1"/>
      <c r="B980" s="7"/>
    </row>
    <row r="981" spans="1:17" x14ac:dyDescent="0.25">
      <c r="A981" s="1"/>
      <c r="B981" s="7"/>
    </row>
    <row r="982" spans="1:17" x14ac:dyDescent="0.25">
      <c r="A982" s="1"/>
      <c r="B982" s="7"/>
    </row>
    <row r="983" spans="1:17" x14ac:dyDescent="0.25">
      <c r="A983" s="1"/>
      <c r="B983" s="7"/>
    </row>
    <row r="984" spans="1:17" x14ac:dyDescent="0.25">
      <c r="A984" s="1"/>
      <c r="B984" s="7"/>
    </row>
    <row r="985" spans="1:17" x14ac:dyDescent="0.25">
      <c r="A985" s="1"/>
      <c r="B985" s="7"/>
    </row>
    <row r="986" spans="1:17" x14ac:dyDescent="0.25">
      <c r="A986" s="1"/>
      <c r="B986" s="7"/>
    </row>
    <row r="987" spans="1:17" x14ac:dyDescent="0.25">
      <c r="A987" s="1"/>
      <c r="B987" s="7"/>
    </row>
    <row r="988" spans="1:17" x14ac:dyDescent="0.25">
      <c r="A988" s="1"/>
      <c r="B988" s="7"/>
    </row>
    <row r="989" spans="1:17" x14ac:dyDescent="0.25">
      <c r="A989" s="1"/>
      <c r="B989" s="7"/>
      <c r="C989" s="1"/>
      <c r="D989" s="1"/>
      <c r="E989" s="1"/>
      <c r="F989" s="1"/>
      <c r="G989" s="1"/>
      <c r="H989" s="1"/>
      <c r="I989" s="1"/>
      <c r="J989" s="1"/>
      <c r="K989" s="1"/>
      <c r="L989" s="1"/>
      <c r="M989" s="1"/>
      <c r="N989" s="1"/>
      <c r="O989" s="1"/>
      <c r="P989" s="1"/>
      <c r="Q989" s="1"/>
    </row>
    <row r="990" spans="1:17" x14ac:dyDescent="0.25">
      <c r="A990" s="1"/>
      <c r="B990" s="7"/>
      <c r="C990" s="1"/>
      <c r="D990" s="1"/>
      <c r="E990" s="1"/>
      <c r="F990" s="1"/>
      <c r="G990" s="1"/>
      <c r="H990" s="1"/>
      <c r="I990" s="1"/>
      <c r="J990" s="1"/>
      <c r="K990" s="1"/>
      <c r="L990" s="1"/>
      <c r="M990" s="1"/>
      <c r="N990" s="1"/>
      <c r="O990" s="1"/>
      <c r="P990" s="1"/>
      <c r="Q990" s="1"/>
    </row>
    <row r="991" spans="1:17" x14ac:dyDescent="0.25">
      <c r="A991" s="1"/>
      <c r="B991" s="7"/>
      <c r="C991" s="1"/>
      <c r="D991" s="1"/>
      <c r="E991" s="1"/>
      <c r="F991" s="1"/>
      <c r="G991" s="1"/>
      <c r="H991" s="1"/>
      <c r="I991" s="1"/>
      <c r="J991" s="1"/>
      <c r="K991" s="1"/>
      <c r="L991" s="1"/>
      <c r="M991" s="1"/>
      <c r="N991" s="1"/>
      <c r="O991" s="1"/>
      <c r="P991" s="1"/>
      <c r="Q991" s="1"/>
    </row>
    <row r="992" spans="1:17" x14ac:dyDescent="0.25">
      <c r="A992" s="1"/>
      <c r="B992" s="7"/>
    </row>
    <row r="993" spans="1:17" x14ac:dyDescent="0.25">
      <c r="A993" s="1"/>
      <c r="B993" s="7"/>
    </row>
    <row r="994" spans="1:17" x14ac:dyDescent="0.25">
      <c r="A994" s="1"/>
      <c r="B994" s="7"/>
    </row>
    <row r="995" spans="1:17" x14ac:dyDescent="0.25">
      <c r="A995" s="1"/>
      <c r="B995" s="7"/>
      <c r="C995" s="1"/>
      <c r="D995" s="1"/>
      <c r="E995" s="1"/>
      <c r="F995" s="1"/>
      <c r="G995" s="1"/>
      <c r="H995" s="1"/>
      <c r="I995" s="1"/>
      <c r="J995" s="1"/>
      <c r="K995" s="1"/>
      <c r="L995" s="1"/>
      <c r="M995" s="1"/>
      <c r="N995" s="1"/>
      <c r="O995" s="1"/>
      <c r="P995" s="1"/>
      <c r="Q995" s="1"/>
    </row>
    <row r="996" spans="1:17" x14ac:dyDescent="0.25">
      <c r="A996" s="1"/>
      <c r="B996" s="7"/>
      <c r="C996" s="1"/>
      <c r="D996" s="1"/>
      <c r="E996" s="1"/>
      <c r="F996" s="1"/>
      <c r="G996" s="1"/>
      <c r="H996" s="1"/>
      <c r="I996" s="1"/>
      <c r="J996" s="1"/>
      <c r="K996" s="1"/>
      <c r="L996" s="1"/>
      <c r="M996" s="1"/>
      <c r="N996" s="1"/>
      <c r="O996" s="1"/>
      <c r="P996" s="1"/>
      <c r="Q996" s="1"/>
    </row>
    <row r="997" spans="1:17" x14ac:dyDescent="0.25">
      <c r="A997" s="1"/>
      <c r="B997" s="7"/>
    </row>
    <row r="998" spans="1:17" x14ac:dyDescent="0.25">
      <c r="A998" s="1"/>
      <c r="B998" s="7"/>
    </row>
    <row r="999" spans="1:17" x14ac:dyDescent="0.25">
      <c r="A999" s="1"/>
      <c r="B999" s="7"/>
      <c r="C999" s="1"/>
      <c r="D999" s="1"/>
      <c r="E999" s="1"/>
      <c r="F999" s="1"/>
      <c r="G999" s="1"/>
      <c r="H999" s="1"/>
      <c r="I999" s="1"/>
      <c r="J999" s="1"/>
      <c r="K999" s="1"/>
      <c r="L999" s="1"/>
      <c r="M999" s="1"/>
      <c r="N999" s="1"/>
      <c r="O999" s="1"/>
      <c r="P999" s="1"/>
      <c r="Q999" s="1"/>
    </row>
    <row r="1000" spans="1:17" x14ac:dyDescent="0.25">
      <c r="A1000" s="1"/>
      <c r="B1000" s="7"/>
    </row>
    <row r="1001" spans="1:17" x14ac:dyDescent="0.25">
      <c r="A1001" s="1"/>
      <c r="B1001" s="7"/>
      <c r="C1001" s="1"/>
      <c r="D1001" s="1"/>
      <c r="E1001" s="1"/>
      <c r="F1001" s="1"/>
      <c r="G1001" s="1"/>
      <c r="H1001" s="1"/>
      <c r="I1001" s="1"/>
      <c r="J1001" s="1"/>
      <c r="K1001" s="1"/>
      <c r="L1001" s="1"/>
      <c r="M1001" s="1"/>
      <c r="N1001" s="1"/>
      <c r="O1001" s="1"/>
      <c r="P1001" s="1"/>
      <c r="Q1001" s="1"/>
    </row>
    <row r="1002" spans="1:17" x14ac:dyDescent="0.25">
      <c r="A1002" s="1"/>
      <c r="B1002" s="7"/>
    </row>
    <row r="1003" spans="1:17" x14ac:dyDescent="0.25">
      <c r="A1003" s="1"/>
      <c r="B1003" s="7"/>
      <c r="C1003" s="1"/>
      <c r="D1003" s="1"/>
      <c r="E1003" s="1"/>
      <c r="F1003" s="1"/>
      <c r="G1003" s="1"/>
      <c r="H1003" s="1"/>
      <c r="I1003" s="1"/>
      <c r="J1003" s="1"/>
      <c r="K1003" s="1"/>
      <c r="L1003" s="1"/>
      <c r="M1003" s="1"/>
      <c r="N1003" s="1"/>
      <c r="O1003" s="1"/>
      <c r="P1003" s="1"/>
      <c r="Q1003" s="1"/>
    </row>
    <row r="1004" spans="1:17" x14ac:dyDescent="0.25">
      <c r="A1004" s="1"/>
      <c r="B1004" s="7"/>
    </row>
    <row r="1005" spans="1:17" x14ac:dyDescent="0.25">
      <c r="A1005" s="1"/>
      <c r="B1005" s="7"/>
    </row>
    <row r="1006" spans="1:17" x14ac:dyDescent="0.25">
      <c r="A1006" s="1"/>
      <c r="B1006" s="7"/>
      <c r="C1006" s="1"/>
      <c r="D1006" s="1"/>
      <c r="E1006" s="1"/>
      <c r="F1006" s="1"/>
      <c r="G1006" s="1"/>
      <c r="H1006" s="1"/>
      <c r="I1006" s="1"/>
      <c r="J1006" s="1"/>
      <c r="K1006" s="1"/>
      <c r="L1006" s="1"/>
      <c r="M1006" s="1"/>
      <c r="N1006" s="1"/>
      <c r="O1006" s="1"/>
      <c r="P1006" s="1"/>
      <c r="Q1006" s="1"/>
    </row>
    <row r="1007" spans="1:17" x14ac:dyDescent="0.25">
      <c r="A1007" s="1"/>
      <c r="B1007" s="7"/>
      <c r="C1007" s="1"/>
      <c r="D1007" s="1"/>
      <c r="E1007" s="1"/>
      <c r="F1007" s="1"/>
      <c r="G1007" s="1"/>
      <c r="H1007" s="1"/>
      <c r="I1007" s="1"/>
      <c r="J1007" s="1"/>
      <c r="K1007" s="1"/>
      <c r="L1007" s="1"/>
      <c r="M1007" s="1"/>
      <c r="N1007" s="1"/>
      <c r="O1007" s="1"/>
      <c r="P1007" s="1"/>
      <c r="Q1007" s="1"/>
    </row>
    <row r="1008" spans="1:17" x14ac:dyDescent="0.25">
      <c r="A1008" s="1"/>
      <c r="B1008" s="7"/>
    </row>
    <row r="1009" spans="1:17" x14ac:dyDescent="0.25">
      <c r="A1009" s="1"/>
      <c r="B1009" s="7"/>
      <c r="C1009" s="1"/>
      <c r="D1009" s="1"/>
      <c r="E1009" s="1"/>
      <c r="F1009" s="1"/>
      <c r="G1009" s="1"/>
      <c r="H1009" s="1"/>
      <c r="I1009" s="1"/>
      <c r="J1009" s="1"/>
      <c r="K1009" s="1"/>
      <c r="L1009" s="1"/>
      <c r="M1009" s="1"/>
      <c r="N1009" s="1"/>
      <c r="O1009" s="1"/>
      <c r="P1009" s="1"/>
      <c r="Q1009" s="1"/>
    </row>
    <row r="1010" spans="1:17" x14ac:dyDescent="0.25">
      <c r="A1010" s="1"/>
      <c r="B1010" s="7"/>
    </row>
    <row r="1011" spans="1:17" x14ac:dyDescent="0.25">
      <c r="A1011" s="1"/>
      <c r="B1011" s="7"/>
      <c r="C1011" s="1"/>
      <c r="D1011" s="1"/>
      <c r="E1011" s="1"/>
      <c r="F1011" s="1"/>
      <c r="G1011" s="1"/>
      <c r="H1011" s="1"/>
      <c r="I1011" s="1"/>
      <c r="J1011" s="1"/>
      <c r="K1011" s="1"/>
      <c r="L1011" s="1"/>
      <c r="M1011" s="1"/>
      <c r="N1011" s="1"/>
      <c r="O1011" s="1"/>
      <c r="P1011" s="1"/>
      <c r="Q1011" s="1"/>
    </row>
    <row r="1012" spans="1:17" x14ac:dyDescent="0.25">
      <c r="A1012" s="1"/>
      <c r="B1012" s="7"/>
      <c r="C1012" s="1"/>
      <c r="D1012" s="1"/>
      <c r="E1012" s="1"/>
      <c r="F1012" s="1"/>
      <c r="G1012" s="1"/>
      <c r="H1012" s="1"/>
      <c r="I1012" s="1"/>
      <c r="J1012" s="1"/>
      <c r="K1012" s="1"/>
      <c r="L1012" s="1"/>
      <c r="M1012" s="1"/>
      <c r="N1012" s="1"/>
      <c r="O1012" s="1"/>
      <c r="P1012" s="1"/>
      <c r="Q1012" s="1"/>
    </row>
    <row r="1013" spans="1:17" x14ac:dyDescent="0.25">
      <c r="A1013" s="1"/>
      <c r="B1013" s="7"/>
    </row>
    <row r="1014" spans="1:17" x14ac:dyDescent="0.25">
      <c r="A1014" s="1"/>
      <c r="B1014" s="7"/>
      <c r="C1014" s="1"/>
      <c r="D1014" s="1"/>
      <c r="E1014" s="1"/>
      <c r="F1014" s="1"/>
      <c r="G1014" s="1"/>
      <c r="H1014" s="1"/>
      <c r="I1014" s="1"/>
      <c r="J1014" s="1"/>
      <c r="K1014" s="1"/>
      <c r="L1014" s="1"/>
      <c r="M1014" s="1"/>
      <c r="N1014" s="1"/>
      <c r="O1014" s="1"/>
      <c r="P1014" s="1"/>
      <c r="Q1014" s="1"/>
    </row>
    <row r="1015" spans="1:17" x14ac:dyDescent="0.25">
      <c r="A1015" s="1"/>
      <c r="B1015" s="7"/>
      <c r="C1015" s="1"/>
      <c r="D1015" s="1"/>
      <c r="E1015" s="1"/>
      <c r="F1015" s="1"/>
      <c r="G1015" s="1"/>
      <c r="H1015" s="1"/>
      <c r="I1015" s="1"/>
      <c r="J1015" s="1"/>
      <c r="K1015" s="1"/>
      <c r="L1015" s="1"/>
      <c r="M1015" s="1"/>
      <c r="N1015" s="1"/>
      <c r="O1015" s="1"/>
      <c r="P1015" s="1"/>
      <c r="Q1015" s="1"/>
    </row>
    <row r="1016" spans="1:17" x14ac:dyDescent="0.25">
      <c r="A1016" s="1"/>
      <c r="B1016" s="7"/>
      <c r="C1016" s="1"/>
      <c r="D1016" s="1"/>
      <c r="E1016" s="1"/>
      <c r="F1016" s="1"/>
      <c r="G1016" s="1"/>
      <c r="H1016" s="1"/>
      <c r="I1016" s="1"/>
      <c r="J1016" s="1"/>
      <c r="K1016" s="1"/>
      <c r="L1016" s="1"/>
      <c r="M1016" s="1"/>
      <c r="N1016" s="1"/>
      <c r="O1016" s="1"/>
      <c r="P1016" s="1"/>
      <c r="Q1016" s="1"/>
    </row>
    <row r="1017" spans="1:17" x14ac:dyDescent="0.25">
      <c r="A1017" s="1"/>
      <c r="B1017" s="7"/>
    </row>
    <row r="1018" spans="1:17" x14ac:dyDescent="0.25">
      <c r="A1018" s="1"/>
      <c r="B1018" s="7"/>
      <c r="C1018" s="1"/>
      <c r="D1018" s="1"/>
      <c r="E1018" s="1"/>
      <c r="F1018" s="1"/>
      <c r="G1018" s="1"/>
      <c r="H1018" s="1"/>
      <c r="I1018" s="1"/>
      <c r="J1018" s="1"/>
      <c r="K1018" s="1"/>
      <c r="L1018" s="1"/>
      <c r="M1018" s="1"/>
      <c r="N1018" s="1"/>
      <c r="O1018" s="1"/>
      <c r="P1018" s="1"/>
      <c r="Q1018" s="1"/>
    </row>
    <row r="1019" spans="1:17" x14ac:dyDescent="0.25">
      <c r="A1019" s="1"/>
      <c r="B1019" s="7"/>
      <c r="C1019" s="1"/>
      <c r="D1019" s="1"/>
      <c r="E1019" s="1"/>
      <c r="F1019" s="1"/>
      <c r="G1019" s="1"/>
      <c r="H1019" s="1"/>
      <c r="I1019" s="1"/>
      <c r="J1019" s="1"/>
      <c r="K1019" s="1"/>
      <c r="L1019" s="1"/>
      <c r="M1019" s="1"/>
      <c r="N1019" s="1"/>
      <c r="O1019" s="1"/>
      <c r="P1019" s="1"/>
      <c r="Q1019" s="1"/>
    </row>
    <row r="1020" spans="1:17" x14ac:dyDescent="0.25">
      <c r="A1020" s="1"/>
      <c r="B1020" s="7"/>
      <c r="C1020" s="1"/>
      <c r="D1020" s="1"/>
      <c r="E1020" s="1"/>
      <c r="F1020" s="1"/>
      <c r="G1020" s="1"/>
      <c r="H1020" s="1"/>
      <c r="I1020" s="1"/>
      <c r="J1020" s="1"/>
      <c r="K1020" s="1"/>
      <c r="L1020" s="1"/>
      <c r="M1020" s="1"/>
      <c r="N1020" s="1"/>
      <c r="O1020" s="1"/>
      <c r="P1020" s="1"/>
      <c r="Q1020" s="1"/>
    </row>
    <row r="1021" spans="1:17" x14ac:dyDescent="0.25">
      <c r="A1021" s="1"/>
      <c r="B1021" s="7"/>
      <c r="C1021" s="1"/>
      <c r="D1021" s="1"/>
      <c r="E1021" s="1"/>
      <c r="F1021" s="1"/>
      <c r="G1021" s="1"/>
      <c r="H1021" s="1"/>
      <c r="I1021" s="1"/>
      <c r="J1021" s="1"/>
      <c r="K1021" s="1"/>
      <c r="L1021" s="1"/>
      <c r="M1021" s="1"/>
      <c r="N1021" s="1"/>
      <c r="O1021" s="1"/>
      <c r="P1021" s="1"/>
      <c r="Q1021" s="1"/>
    </row>
    <row r="1022" spans="1:17" x14ac:dyDescent="0.25">
      <c r="A1022" s="1"/>
      <c r="B1022" s="7"/>
    </row>
    <row r="1023" spans="1:17" x14ac:dyDescent="0.25">
      <c r="A1023" s="1"/>
      <c r="B1023" s="7"/>
    </row>
    <row r="1024" spans="1:17" x14ac:dyDescent="0.25">
      <c r="A1024" s="1"/>
      <c r="B1024" s="7"/>
    </row>
    <row r="1025" spans="1:17" x14ac:dyDescent="0.25">
      <c r="A1025" s="1"/>
      <c r="B1025" s="7"/>
    </row>
    <row r="1026" spans="1:17" x14ac:dyDescent="0.25">
      <c r="A1026" s="1"/>
      <c r="B1026" s="7"/>
      <c r="C1026" s="1"/>
      <c r="D1026" s="1"/>
      <c r="E1026" s="1"/>
      <c r="F1026" s="1"/>
      <c r="G1026" s="1"/>
      <c r="H1026" s="1"/>
      <c r="I1026" s="1"/>
      <c r="J1026" s="1"/>
      <c r="K1026" s="1"/>
      <c r="L1026" s="1"/>
      <c r="M1026" s="1"/>
      <c r="N1026" s="1"/>
      <c r="O1026" s="1"/>
      <c r="P1026" s="1"/>
      <c r="Q1026" s="1"/>
    </row>
    <row r="1027" spans="1:17" x14ac:dyDescent="0.25">
      <c r="A1027" s="1"/>
      <c r="B1027" s="7"/>
    </row>
    <row r="1028" spans="1:17" x14ac:dyDescent="0.25">
      <c r="A1028" s="1"/>
      <c r="B1028" s="7"/>
      <c r="C1028" s="1"/>
      <c r="D1028" s="1"/>
      <c r="E1028" s="1"/>
      <c r="F1028" s="1"/>
      <c r="G1028" s="1"/>
      <c r="H1028" s="1"/>
      <c r="I1028" s="1"/>
      <c r="J1028" s="1"/>
      <c r="K1028" s="1"/>
      <c r="L1028" s="1"/>
      <c r="M1028" s="1"/>
      <c r="N1028" s="1"/>
      <c r="O1028" s="1"/>
      <c r="P1028" s="1"/>
      <c r="Q1028" s="1"/>
    </row>
    <row r="1029" spans="1:17" x14ac:dyDescent="0.25">
      <c r="A1029" s="1"/>
      <c r="B1029" s="7"/>
    </row>
    <row r="1030" spans="1:17" x14ac:dyDescent="0.25">
      <c r="A1030" s="1"/>
      <c r="B1030" s="7"/>
    </row>
    <row r="1031" spans="1:17" x14ac:dyDescent="0.25">
      <c r="A1031" s="1"/>
      <c r="B1031" s="7"/>
    </row>
    <row r="1032" spans="1:17" x14ac:dyDescent="0.25">
      <c r="A1032" s="1"/>
      <c r="B1032" s="7"/>
      <c r="C1032" s="1"/>
      <c r="D1032" s="1"/>
      <c r="E1032" s="1"/>
      <c r="F1032" s="1"/>
      <c r="G1032" s="1"/>
      <c r="H1032" s="1"/>
      <c r="I1032" s="1"/>
      <c r="J1032" s="1"/>
      <c r="K1032" s="1"/>
      <c r="L1032" s="1"/>
      <c r="M1032" s="1"/>
      <c r="N1032" s="1"/>
      <c r="O1032" s="1"/>
      <c r="P1032" s="1"/>
      <c r="Q1032" s="1"/>
    </row>
    <row r="1033" spans="1:17" x14ac:dyDescent="0.25">
      <c r="A1033" s="1"/>
      <c r="B1033" s="7"/>
    </row>
    <row r="1034" spans="1:17" x14ac:dyDescent="0.25">
      <c r="A1034" s="1"/>
      <c r="B1034" s="7"/>
    </row>
    <row r="1035" spans="1:17" x14ac:dyDescent="0.25">
      <c r="A1035" s="1"/>
      <c r="B1035" s="7"/>
    </row>
    <row r="1036" spans="1:17" x14ac:dyDescent="0.25">
      <c r="A1036" s="1"/>
      <c r="B1036" s="7"/>
    </row>
    <row r="1037" spans="1:17" x14ac:dyDescent="0.25">
      <c r="A1037" s="1"/>
      <c r="B1037" s="7"/>
    </row>
    <row r="1038" spans="1:17" x14ac:dyDescent="0.25">
      <c r="A1038" s="1"/>
      <c r="B1038" s="7"/>
    </row>
    <row r="1039" spans="1:17" x14ac:dyDescent="0.25">
      <c r="A1039" s="1"/>
      <c r="B1039" s="7"/>
    </row>
    <row r="1040" spans="1:17" x14ac:dyDescent="0.25">
      <c r="A1040" s="1"/>
      <c r="B1040" s="7"/>
    </row>
    <row r="1041" spans="1:17" x14ac:dyDescent="0.25">
      <c r="A1041" s="1"/>
      <c r="B1041" s="7"/>
    </row>
    <row r="1042" spans="1:17" x14ac:dyDescent="0.25">
      <c r="A1042" s="1"/>
      <c r="B1042" s="7"/>
    </row>
    <row r="1043" spans="1:17" x14ac:dyDescent="0.25">
      <c r="A1043" s="1"/>
      <c r="B1043" s="7"/>
    </row>
    <row r="1044" spans="1:17" x14ac:dyDescent="0.25">
      <c r="A1044" s="1"/>
      <c r="B1044" s="7"/>
      <c r="C1044" s="1"/>
      <c r="D1044" s="1"/>
      <c r="E1044" s="1"/>
      <c r="F1044" s="1"/>
      <c r="G1044" s="1"/>
      <c r="H1044" s="1"/>
      <c r="I1044" s="1"/>
      <c r="J1044" s="1"/>
      <c r="K1044" s="1"/>
      <c r="L1044" s="1"/>
      <c r="M1044" s="1"/>
      <c r="N1044" s="1"/>
      <c r="O1044" s="1"/>
      <c r="P1044" s="1"/>
      <c r="Q1044" s="1"/>
    </row>
    <row r="1045" spans="1:17" x14ac:dyDescent="0.25">
      <c r="A1045" s="1"/>
      <c r="B1045" s="7"/>
      <c r="C1045" s="1"/>
      <c r="D1045" s="1"/>
      <c r="E1045" s="1"/>
      <c r="F1045" s="1"/>
      <c r="G1045" s="1"/>
      <c r="H1045" s="1"/>
      <c r="I1045" s="1"/>
      <c r="J1045" s="1"/>
      <c r="K1045" s="1"/>
      <c r="L1045" s="1"/>
      <c r="M1045" s="1"/>
      <c r="N1045" s="1"/>
      <c r="O1045" s="1"/>
      <c r="P1045" s="1"/>
      <c r="Q1045" s="1"/>
    </row>
    <row r="1046" spans="1:17" x14ac:dyDescent="0.25">
      <c r="A1046" s="1"/>
      <c r="B1046" s="7"/>
      <c r="C1046" s="1"/>
      <c r="D1046" s="1"/>
      <c r="E1046" s="1"/>
      <c r="F1046" s="1"/>
      <c r="G1046" s="1"/>
      <c r="H1046" s="1"/>
      <c r="I1046" s="1"/>
      <c r="J1046" s="1"/>
      <c r="K1046" s="1"/>
      <c r="L1046" s="1"/>
      <c r="M1046" s="1"/>
      <c r="N1046" s="1"/>
      <c r="O1046" s="1"/>
      <c r="P1046" s="1"/>
      <c r="Q1046" s="1"/>
    </row>
    <row r="1047" spans="1:17" x14ac:dyDescent="0.25">
      <c r="A1047" s="1"/>
      <c r="B1047" s="7"/>
    </row>
    <row r="1048" spans="1:17" x14ac:dyDescent="0.25">
      <c r="A1048" s="1"/>
      <c r="B1048" s="7"/>
    </row>
    <row r="1049" spans="1:17" x14ac:dyDescent="0.25">
      <c r="A1049" s="1"/>
      <c r="B1049" s="7"/>
    </row>
    <row r="1050" spans="1:17" x14ac:dyDescent="0.25">
      <c r="A1050" s="1"/>
      <c r="B1050" s="7"/>
      <c r="C1050" s="1"/>
      <c r="D1050" s="1"/>
      <c r="E1050" s="1"/>
      <c r="F1050" s="1"/>
      <c r="G1050" s="1"/>
      <c r="H1050" s="1"/>
      <c r="I1050" s="1"/>
      <c r="J1050" s="1"/>
      <c r="K1050" s="1"/>
      <c r="L1050" s="1"/>
      <c r="M1050" s="1"/>
      <c r="N1050" s="1"/>
      <c r="O1050" s="1"/>
      <c r="P1050" s="1"/>
      <c r="Q1050" s="1"/>
    </row>
    <row r="1051" spans="1:17" x14ac:dyDescent="0.25">
      <c r="A1051" s="1"/>
      <c r="B1051" s="7"/>
      <c r="C1051" s="1"/>
      <c r="D1051" s="1"/>
      <c r="E1051" s="1"/>
      <c r="F1051" s="1"/>
      <c r="G1051" s="1"/>
      <c r="H1051" s="1"/>
      <c r="I1051" s="1"/>
      <c r="J1051" s="1"/>
      <c r="K1051" s="1"/>
      <c r="L1051" s="1"/>
      <c r="M1051" s="1"/>
      <c r="N1051" s="1"/>
      <c r="O1051" s="1"/>
      <c r="P1051" s="1"/>
      <c r="Q1051" s="1"/>
    </row>
    <row r="1052" spans="1:17" x14ac:dyDescent="0.25">
      <c r="A1052" s="1"/>
      <c r="B1052" s="7"/>
    </row>
    <row r="1053" spans="1:17" x14ac:dyDescent="0.25">
      <c r="A1053" s="1"/>
      <c r="B1053" s="7"/>
    </row>
    <row r="1054" spans="1:17" x14ac:dyDescent="0.25">
      <c r="A1054" s="1"/>
      <c r="B1054" s="7"/>
      <c r="C1054" s="1"/>
      <c r="D1054" s="1"/>
      <c r="E1054" s="1"/>
      <c r="F1054" s="1"/>
      <c r="G1054" s="1"/>
      <c r="H1054" s="1"/>
      <c r="I1054" s="1"/>
      <c r="J1054" s="1"/>
      <c r="K1054" s="1"/>
      <c r="L1054" s="1"/>
      <c r="M1054" s="1"/>
      <c r="N1054" s="1"/>
      <c r="O1054" s="1"/>
      <c r="P1054" s="1"/>
      <c r="Q1054" s="1"/>
    </row>
    <row r="1055" spans="1:17" x14ac:dyDescent="0.25">
      <c r="A1055" s="1"/>
      <c r="B1055" s="7"/>
    </row>
    <row r="1056" spans="1:17" x14ac:dyDescent="0.25">
      <c r="A1056" s="1"/>
      <c r="B1056" s="7"/>
      <c r="C1056" s="1"/>
      <c r="D1056" s="1"/>
      <c r="E1056" s="1"/>
      <c r="F1056" s="1"/>
      <c r="G1056" s="1"/>
      <c r="H1056" s="1"/>
      <c r="I1056" s="1"/>
      <c r="J1056" s="1"/>
      <c r="K1056" s="1"/>
      <c r="L1056" s="1"/>
      <c r="M1056" s="1"/>
      <c r="N1056" s="1"/>
      <c r="O1056" s="1"/>
      <c r="P1056" s="1"/>
      <c r="Q1056" s="1"/>
    </row>
    <row r="1057" spans="1:17" x14ac:dyDescent="0.25">
      <c r="A1057" s="1"/>
      <c r="B1057" s="7"/>
    </row>
    <row r="1058" spans="1:17" x14ac:dyDescent="0.25">
      <c r="A1058" s="1"/>
      <c r="B1058" s="7"/>
      <c r="C1058" s="1"/>
      <c r="D1058" s="1"/>
      <c r="E1058" s="1"/>
      <c r="F1058" s="1"/>
      <c r="G1058" s="1"/>
      <c r="H1058" s="1"/>
      <c r="I1058" s="1"/>
      <c r="J1058" s="1"/>
      <c r="K1058" s="1"/>
      <c r="L1058" s="1"/>
      <c r="M1058" s="1"/>
      <c r="N1058" s="1"/>
      <c r="O1058" s="1"/>
      <c r="P1058" s="1"/>
      <c r="Q1058" s="1"/>
    </row>
    <row r="1059" spans="1:17" x14ac:dyDescent="0.25">
      <c r="A1059" s="1"/>
      <c r="B1059" s="7"/>
    </row>
    <row r="1060" spans="1:17" x14ac:dyDescent="0.25">
      <c r="A1060" s="1"/>
      <c r="B1060" s="7"/>
    </row>
    <row r="1061" spans="1:17" x14ac:dyDescent="0.25">
      <c r="A1061" s="1"/>
      <c r="B1061" s="7"/>
      <c r="C1061" s="1"/>
      <c r="D1061" s="1"/>
      <c r="E1061" s="1"/>
      <c r="F1061" s="1"/>
      <c r="G1061" s="1"/>
      <c r="H1061" s="1"/>
      <c r="I1061" s="1"/>
      <c r="J1061" s="1"/>
      <c r="K1061" s="1"/>
      <c r="L1061" s="1"/>
      <c r="M1061" s="1"/>
      <c r="N1061" s="1"/>
      <c r="O1061" s="1"/>
      <c r="P1061" s="1"/>
      <c r="Q1061" s="1"/>
    </row>
    <row r="1062" spans="1:17" x14ac:dyDescent="0.25">
      <c r="A1062" s="1"/>
      <c r="B1062" s="7"/>
      <c r="C1062" s="1"/>
      <c r="D1062" s="1"/>
      <c r="E1062" s="1"/>
      <c r="F1062" s="1"/>
      <c r="G1062" s="1"/>
      <c r="H1062" s="1"/>
      <c r="I1062" s="1"/>
      <c r="J1062" s="1"/>
      <c r="K1062" s="1"/>
      <c r="L1062" s="1"/>
      <c r="M1062" s="1"/>
      <c r="N1062" s="1"/>
      <c r="O1062" s="1"/>
      <c r="P1062" s="1"/>
      <c r="Q1062" s="1"/>
    </row>
    <row r="1063" spans="1:17" x14ac:dyDescent="0.25">
      <c r="A1063" s="1"/>
      <c r="B1063" s="7"/>
    </row>
    <row r="1064" spans="1:17" x14ac:dyDescent="0.25">
      <c r="A1064" s="1"/>
      <c r="B1064" s="7"/>
      <c r="C1064" s="1"/>
      <c r="D1064" s="1"/>
      <c r="E1064" s="1"/>
      <c r="F1064" s="1"/>
      <c r="G1064" s="1"/>
      <c r="H1064" s="1"/>
      <c r="I1064" s="1"/>
      <c r="J1064" s="1"/>
      <c r="K1064" s="1"/>
      <c r="L1064" s="1"/>
      <c r="M1064" s="1"/>
      <c r="N1064" s="1"/>
      <c r="O1064" s="1"/>
      <c r="P1064" s="1"/>
      <c r="Q1064" s="1"/>
    </row>
    <row r="1065" spans="1:17" x14ac:dyDescent="0.25">
      <c r="A1065" s="1"/>
      <c r="B1065" s="7"/>
    </row>
    <row r="1066" spans="1:17" x14ac:dyDescent="0.25">
      <c r="A1066" s="1"/>
      <c r="B1066" s="7"/>
      <c r="C1066" s="1"/>
      <c r="D1066" s="1"/>
      <c r="E1066" s="1"/>
      <c r="F1066" s="1"/>
      <c r="G1066" s="1"/>
      <c r="H1066" s="1"/>
      <c r="I1066" s="1"/>
      <c r="J1066" s="1"/>
      <c r="K1066" s="1"/>
      <c r="L1066" s="1"/>
      <c r="M1066" s="1"/>
      <c r="N1066" s="1"/>
      <c r="O1066" s="1"/>
      <c r="P1066" s="1"/>
      <c r="Q1066" s="1"/>
    </row>
    <row r="1067" spans="1:17" x14ac:dyDescent="0.25">
      <c r="A1067" s="1"/>
      <c r="B1067" s="7"/>
      <c r="C1067" s="1"/>
      <c r="D1067" s="1"/>
      <c r="E1067" s="1"/>
      <c r="F1067" s="1"/>
      <c r="G1067" s="1"/>
      <c r="H1067" s="1"/>
      <c r="I1067" s="1"/>
      <c r="J1067" s="1"/>
      <c r="K1067" s="1"/>
      <c r="L1067" s="1"/>
      <c r="M1067" s="1"/>
      <c r="N1067" s="1"/>
      <c r="O1067" s="1"/>
      <c r="P1067" s="1"/>
      <c r="Q1067" s="1"/>
    </row>
    <row r="1068" spans="1:17" x14ac:dyDescent="0.25">
      <c r="A1068" s="1"/>
      <c r="B1068" s="7"/>
    </row>
    <row r="1069" spans="1:17" x14ac:dyDescent="0.25">
      <c r="A1069" s="1"/>
      <c r="B1069" s="7"/>
      <c r="C1069" s="1"/>
      <c r="D1069" s="1"/>
      <c r="E1069" s="1"/>
      <c r="F1069" s="1"/>
      <c r="G1069" s="1"/>
      <c r="H1069" s="1"/>
      <c r="I1069" s="1"/>
      <c r="J1069" s="1"/>
      <c r="K1069" s="1"/>
      <c r="L1069" s="1"/>
      <c r="M1069" s="1"/>
      <c r="N1069" s="1"/>
      <c r="O1069" s="1"/>
      <c r="P1069" s="1"/>
      <c r="Q1069" s="1"/>
    </row>
    <row r="1070" spans="1:17" x14ac:dyDescent="0.25">
      <c r="A1070" s="1"/>
      <c r="B1070" s="7"/>
    </row>
    <row r="1071" spans="1:17" x14ac:dyDescent="0.25">
      <c r="A1071" s="1"/>
      <c r="B1071" s="7"/>
    </row>
    <row r="1072" spans="1:17" x14ac:dyDescent="0.25">
      <c r="A1072" s="1"/>
      <c r="B1072" s="7"/>
    </row>
    <row r="1073" spans="1:2" x14ac:dyDescent="0.25">
      <c r="A1073" s="1"/>
      <c r="B1073" s="7"/>
    </row>
    <row r="1074" spans="1:2" x14ac:dyDescent="0.25">
      <c r="A1074" s="1"/>
      <c r="B1074" s="7"/>
    </row>
    <row r="1075" spans="1:2" x14ac:dyDescent="0.25">
      <c r="A1075" s="1"/>
      <c r="B1075" s="7"/>
    </row>
    <row r="1076" spans="1:2" x14ac:dyDescent="0.25">
      <c r="A1076" s="1"/>
      <c r="B1076" s="7"/>
    </row>
    <row r="1077" spans="1:2" x14ac:dyDescent="0.25">
      <c r="A1077" s="1"/>
      <c r="B1077" s="7"/>
    </row>
    <row r="1078" spans="1:2" s="2" customFormat="1" x14ac:dyDescent="0.25">
      <c r="A1078" s="1"/>
      <c r="B1078" s="7"/>
    </row>
    <row r="1079" spans="1:2" s="2" customFormat="1" x14ac:dyDescent="0.25">
      <c r="A1079" s="1"/>
      <c r="B1079" s="7"/>
    </row>
    <row r="1080" spans="1:2" s="2" customFormat="1" x14ac:dyDescent="0.25">
      <c r="A1080" s="1"/>
      <c r="B1080" s="7"/>
    </row>
    <row r="1081" spans="1:2" s="2" customFormat="1" x14ac:dyDescent="0.25">
      <c r="A1081" s="1"/>
      <c r="B1081" s="7"/>
    </row>
    <row r="1082" spans="1:2" s="2" customFormat="1" x14ac:dyDescent="0.25">
      <c r="A1082" s="1"/>
      <c r="B1082" s="7"/>
    </row>
    <row r="1083" spans="1:2" s="2" customFormat="1" x14ac:dyDescent="0.25">
      <c r="A1083" s="1"/>
      <c r="B1083" s="7"/>
    </row>
    <row r="1084" spans="1:2" s="2" customFormat="1" x14ac:dyDescent="0.25">
      <c r="A1084" s="1"/>
      <c r="B1084" s="7"/>
    </row>
    <row r="1085" spans="1:2" s="2" customFormat="1" x14ac:dyDescent="0.25">
      <c r="A1085" s="1"/>
      <c r="B1085" s="7"/>
    </row>
    <row r="1086" spans="1:2" s="2" customFormat="1" x14ac:dyDescent="0.25">
      <c r="A1086" s="1"/>
      <c r="B1086" s="7"/>
    </row>
    <row r="1087" spans="1:2" s="2" customFormat="1" x14ac:dyDescent="0.25">
      <c r="A1087" s="1"/>
      <c r="B1087" s="7"/>
    </row>
    <row r="1088" spans="1:2" s="2" customFormat="1" x14ac:dyDescent="0.25">
      <c r="A1088" s="1"/>
      <c r="B1088" s="7"/>
    </row>
    <row r="1089" spans="1:2" s="2" customFormat="1" x14ac:dyDescent="0.25">
      <c r="A1089" s="1"/>
      <c r="B1089" s="7"/>
    </row>
    <row r="1090" spans="1:2" s="2" customFormat="1" x14ac:dyDescent="0.25">
      <c r="A1090" s="1"/>
      <c r="B1090" s="7"/>
    </row>
    <row r="1091" spans="1:2" s="2" customFormat="1" x14ac:dyDescent="0.25">
      <c r="A1091" s="1"/>
      <c r="B1091" s="7"/>
    </row>
    <row r="1092" spans="1:2" s="2" customFormat="1" x14ac:dyDescent="0.25">
      <c r="A1092" s="1"/>
      <c r="B1092" s="7"/>
    </row>
    <row r="1093" spans="1:2" s="2" customFormat="1" x14ac:dyDescent="0.25">
      <c r="A1093" s="1"/>
      <c r="B1093" s="7"/>
    </row>
    <row r="1094" spans="1:2" s="2" customFormat="1" x14ac:dyDescent="0.25">
      <c r="A1094" s="1"/>
      <c r="B1094" s="7"/>
    </row>
    <row r="1095" spans="1:2" s="2" customFormat="1" x14ac:dyDescent="0.25">
      <c r="A1095" s="1"/>
      <c r="B1095" s="7"/>
    </row>
    <row r="1096" spans="1:2" s="2" customFormat="1" x14ac:dyDescent="0.25">
      <c r="A1096" s="1"/>
      <c r="B1096" s="7"/>
    </row>
    <row r="1097" spans="1:2" s="2" customFormat="1" x14ac:dyDescent="0.25">
      <c r="A1097" s="1"/>
      <c r="B1097" s="7"/>
    </row>
    <row r="1098" spans="1:2" s="2" customFormat="1" x14ac:dyDescent="0.25">
      <c r="A1098" s="1"/>
      <c r="B1098" s="7"/>
    </row>
    <row r="1099" spans="1:2" s="2" customFormat="1" x14ac:dyDescent="0.25">
      <c r="A1099" s="1"/>
      <c r="B1099" s="7"/>
    </row>
    <row r="1100" spans="1:2" s="2" customFormat="1" x14ac:dyDescent="0.25">
      <c r="A1100" s="1"/>
      <c r="B1100" s="7"/>
    </row>
    <row r="1101" spans="1:2" s="2" customFormat="1" x14ac:dyDescent="0.25">
      <c r="A1101" s="1"/>
      <c r="B1101" s="7"/>
    </row>
    <row r="1102" spans="1:2" s="2" customFormat="1" x14ac:dyDescent="0.25">
      <c r="A1102" s="1"/>
      <c r="B1102" s="7"/>
    </row>
    <row r="1103" spans="1:2" s="2" customFormat="1" x14ac:dyDescent="0.25">
      <c r="A1103" s="1"/>
      <c r="B1103" s="7"/>
    </row>
    <row r="1104" spans="1:2" s="2" customFormat="1" x14ac:dyDescent="0.25">
      <c r="A1104" s="1"/>
      <c r="B1104" s="7"/>
    </row>
    <row r="1105" spans="1:2" s="2" customFormat="1" x14ac:dyDescent="0.25">
      <c r="A1105" s="1"/>
      <c r="B1105" s="7"/>
    </row>
    <row r="1106" spans="1:2" s="2" customFormat="1" x14ac:dyDescent="0.25">
      <c r="A1106" s="1"/>
      <c r="B1106" s="7"/>
    </row>
    <row r="1107" spans="1:2" s="2" customFormat="1" x14ac:dyDescent="0.25">
      <c r="A1107" s="1"/>
      <c r="B1107" s="7"/>
    </row>
    <row r="1108" spans="1:2" s="2" customFormat="1" x14ac:dyDescent="0.25">
      <c r="A1108" s="1"/>
      <c r="B1108" s="7"/>
    </row>
    <row r="1109" spans="1:2" s="2" customFormat="1" x14ac:dyDescent="0.25">
      <c r="A1109" s="1"/>
      <c r="B1109" s="7"/>
    </row>
    <row r="1110" spans="1:2" s="2" customFormat="1" x14ac:dyDescent="0.25">
      <c r="A1110" s="1"/>
      <c r="B1110" s="7"/>
    </row>
    <row r="1111" spans="1:2" s="2" customFormat="1" x14ac:dyDescent="0.25">
      <c r="A1111" s="1"/>
      <c r="B1111" s="7"/>
    </row>
    <row r="1112" spans="1:2" s="2" customFormat="1" x14ac:dyDescent="0.25">
      <c r="A1112" s="1"/>
      <c r="B1112" s="7"/>
    </row>
    <row r="1113" spans="1:2" s="2" customFormat="1" x14ac:dyDescent="0.25">
      <c r="A1113" s="1"/>
      <c r="B1113" s="7"/>
    </row>
    <row r="1114" spans="1:2" s="2" customFormat="1" x14ac:dyDescent="0.25">
      <c r="A1114" s="1"/>
      <c r="B1114" s="7"/>
    </row>
    <row r="1115" spans="1:2" s="2" customFormat="1" x14ac:dyDescent="0.25">
      <c r="A1115" s="1"/>
      <c r="B1115" s="7"/>
    </row>
    <row r="1116" spans="1:2" s="2" customFormat="1" x14ac:dyDescent="0.25">
      <c r="A1116" s="1"/>
      <c r="B1116" s="7"/>
    </row>
    <row r="1117" spans="1:2" s="2" customFormat="1" x14ac:dyDescent="0.25">
      <c r="A1117" s="1"/>
      <c r="B1117" s="7"/>
    </row>
    <row r="1118" spans="1:2" s="2" customFormat="1" x14ac:dyDescent="0.25">
      <c r="A1118" s="1"/>
      <c r="B1118" s="7"/>
    </row>
    <row r="1119" spans="1:2" s="2" customFormat="1" x14ac:dyDescent="0.25">
      <c r="A1119" s="1"/>
      <c r="B1119" s="7"/>
    </row>
    <row r="1120" spans="1:2" s="2" customFormat="1" x14ac:dyDescent="0.25">
      <c r="A1120" s="1"/>
      <c r="B1120" s="7"/>
    </row>
    <row r="1121" spans="1:2" s="2" customFormat="1" x14ac:dyDescent="0.25">
      <c r="A1121" s="1"/>
      <c r="B1121" s="7"/>
    </row>
    <row r="1122" spans="1:2" s="2" customFormat="1" x14ac:dyDescent="0.25">
      <c r="A1122" s="1"/>
      <c r="B1122" s="7"/>
    </row>
    <row r="1123" spans="1:2" s="2" customFormat="1" x14ac:dyDescent="0.25">
      <c r="A1123" s="1"/>
      <c r="B1123" s="7"/>
    </row>
    <row r="1124" spans="1:2" s="2" customFormat="1" x14ac:dyDescent="0.25">
      <c r="A1124" s="1"/>
      <c r="B1124" s="7"/>
    </row>
  </sheetData>
  <mergeCells count="14">
    <mergeCell ref="F1:H1"/>
    <mergeCell ref="M1:N1"/>
    <mergeCell ref="C2:P2"/>
    <mergeCell ref="C4:F4"/>
    <mergeCell ref="H4:K4"/>
    <mergeCell ref="M4:P4"/>
    <mergeCell ref="R4:Y4"/>
    <mergeCell ref="A36:B36"/>
    <mergeCell ref="A40:B40"/>
    <mergeCell ref="A7:B7"/>
    <mergeCell ref="A15:B15"/>
    <mergeCell ref="A19:B19"/>
    <mergeCell ref="A27:B27"/>
    <mergeCell ref="A30:B30"/>
  </mergeCells>
  <pageMargins left="0.78740157499999996" right="0.78740157499999996" top="0.984251969" bottom="0.984251969" header="0.4921259845" footer="0.492125984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B677C-F1C5-C440-9256-2C334A116976}">
  <dimension ref="B3:R147"/>
  <sheetViews>
    <sheetView topLeftCell="A13" workbookViewId="0">
      <selection activeCell="B129" sqref="B129"/>
    </sheetView>
  </sheetViews>
  <sheetFormatPr defaultColWidth="10.6328125" defaultRowHeight="15" x14ac:dyDescent="0.25"/>
  <cols>
    <col min="2" max="2" width="16.90625" bestFit="1" customWidth="1"/>
    <col min="3" max="3" width="21" customWidth="1"/>
    <col min="4" max="4" width="20.6328125" style="149" customWidth="1"/>
    <col min="5" max="6" width="6.81640625" style="149" bestFit="1" customWidth="1"/>
    <col min="7" max="9" width="6.81640625" style="149" customWidth="1"/>
    <col min="10" max="10" width="13.36328125" bestFit="1" customWidth="1"/>
  </cols>
  <sheetData>
    <row r="3" spans="2:10" ht="16.2" thickBot="1" x14ac:dyDescent="0.35">
      <c r="B3" s="3" t="s">
        <v>93</v>
      </c>
    </row>
    <row r="4" spans="2:10" ht="16.2" thickBot="1" x14ac:dyDescent="0.35">
      <c r="B4" s="663" t="s">
        <v>94</v>
      </c>
      <c r="C4" s="664"/>
      <c r="D4" s="664"/>
      <c r="E4" s="411"/>
      <c r="F4" s="411"/>
      <c r="G4" s="411"/>
      <c r="H4" s="411"/>
      <c r="I4" s="411"/>
    </row>
    <row r="5" spans="2:10" s="148" customFormat="1" ht="30.6" thickBot="1" x14ac:dyDescent="0.3">
      <c r="B5" s="151" t="s">
        <v>95</v>
      </c>
      <c r="C5" s="154" t="s">
        <v>96</v>
      </c>
      <c r="D5" s="405" t="s">
        <v>97</v>
      </c>
      <c r="E5" s="412">
        <v>2023</v>
      </c>
      <c r="F5" s="413">
        <v>2028</v>
      </c>
      <c r="G5" s="412">
        <v>2035</v>
      </c>
      <c r="H5" s="412">
        <v>2045</v>
      </c>
      <c r="I5" s="412">
        <v>2053</v>
      </c>
    </row>
    <row r="6" spans="2:10" x14ac:dyDescent="0.25">
      <c r="B6" s="660" t="s">
        <v>98</v>
      </c>
      <c r="C6" s="424" t="s">
        <v>99</v>
      </c>
      <c r="D6" s="421">
        <v>6813</v>
      </c>
      <c r="E6" s="150"/>
      <c r="F6" s="150"/>
      <c r="G6" s="150"/>
      <c r="H6" s="150"/>
      <c r="I6" s="150"/>
    </row>
    <row r="7" spans="2:10" x14ac:dyDescent="0.25">
      <c r="B7" s="666"/>
      <c r="C7" s="156" t="s">
        <v>81</v>
      </c>
      <c r="D7" s="407">
        <v>2596</v>
      </c>
      <c r="E7" s="150"/>
      <c r="F7" s="150"/>
      <c r="G7" s="150"/>
      <c r="H7" s="150"/>
      <c r="I7" s="150"/>
    </row>
    <row r="8" spans="2:10" ht="15.6" thickBot="1" x14ac:dyDescent="0.3">
      <c r="B8" s="666"/>
      <c r="C8" s="156" t="s">
        <v>100</v>
      </c>
      <c r="D8" s="407">
        <v>758</v>
      </c>
      <c r="E8" s="150"/>
      <c r="F8" s="150"/>
      <c r="G8" s="150"/>
      <c r="H8" s="150"/>
      <c r="I8" s="150"/>
    </row>
    <row r="9" spans="2:10" x14ac:dyDescent="0.25">
      <c r="B9" s="666"/>
      <c r="C9" s="422" t="s">
        <v>101</v>
      </c>
      <c r="D9" s="421">
        <v>5478</v>
      </c>
      <c r="E9" s="150"/>
      <c r="F9" s="150"/>
      <c r="G9" s="150"/>
      <c r="H9" s="150"/>
      <c r="I9" s="150"/>
    </row>
    <row r="10" spans="2:10" x14ac:dyDescent="0.25">
      <c r="B10" s="666"/>
      <c r="C10" s="156" t="s">
        <v>102</v>
      </c>
      <c r="D10" s="407">
        <v>747</v>
      </c>
      <c r="E10" s="150"/>
      <c r="F10" s="150"/>
      <c r="G10" s="150"/>
      <c r="H10" s="150"/>
      <c r="I10" s="150"/>
    </row>
    <row r="11" spans="2:10" x14ac:dyDescent="0.25">
      <c r="B11" s="666"/>
      <c r="C11" s="156" t="s">
        <v>103</v>
      </c>
      <c r="D11" s="407">
        <v>2314</v>
      </c>
      <c r="E11" s="150"/>
      <c r="F11" s="150"/>
      <c r="G11" s="150"/>
      <c r="H11" s="150"/>
      <c r="I11" s="150"/>
    </row>
    <row r="12" spans="2:10" x14ac:dyDescent="0.25">
      <c r="B12" s="666"/>
      <c r="C12" s="156" t="s">
        <v>104</v>
      </c>
      <c r="D12" s="407">
        <v>2763</v>
      </c>
      <c r="E12" s="150"/>
      <c r="F12" s="150"/>
      <c r="G12" s="150"/>
      <c r="H12" s="150"/>
      <c r="I12" s="150"/>
    </row>
    <row r="13" spans="2:10" ht="16.2" thickBot="1" x14ac:dyDescent="0.35">
      <c r="B13" s="662"/>
      <c r="C13" s="165" t="s">
        <v>67</v>
      </c>
      <c r="D13" s="408">
        <f>SUM(D6:D12)</f>
        <v>21469</v>
      </c>
      <c r="E13" s="414"/>
      <c r="F13" s="414"/>
      <c r="G13" s="414"/>
      <c r="H13" s="414"/>
      <c r="I13" s="414"/>
    </row>
    <row r="14" spans="2:10" ht="15.6" thickBot="1" x14ac:dyDescent="0.3">
      <c r="B14" s="661" t="s">
        <v>105</v>
      </c>
      <c r="C14" s="423" t="s">
        <v>104</v>
      </c>
      <c r="D14" s="421">
        <v>11426</v>
      </c>
      <c r="E14" s="150"/>
      <c r="F14" s="150"/>
      <c r="G14" s="150"/>
      <c r="H14" s="150"/>
      <c r="I14" s="150"/>
    </row>
    <row r="15" spans="2:10" x14ac:dyDescent="0.25">
      <c r="B15" s="666"/>
      <c r="C15" s="422" t="s">
        <v>100</v>
      </c>
      <c r="D15" s="421">
        <v>8279</v>
      </c>
      <c r="E15" s="150"/>
      <c r="F15" s="150"/>
      <c r="G15" s="150"/>
      <c r="H15" s="150"/>
      <c r="I15" s="150"/>
    </row>
    <row r="16" spans="2:10" x14ac:dyDescent="0.25">
      <c r="B16" s="666"/>
      <c r="C16" s="156" t="s">
        <v>106</v>
      </c>
      <c r="D16" s="407">
        <v>13086</v>
      </c>
      <c r="E16" s="150"/>
      <c r="F16" s="150"/>
      <c r="G16" s="150"/>
      <c r="H16" s="150"/>
      <c r="I16" s="150"/>
      <c r="J16" s="368" t="s">
        <v>107</v>
      </c>
    </row>
    <row r="17" spans="2:18" ht="16.2" thickBot="1" x14ac:dyDescent="0.35">
      <c r="B17" s="667"/>
      <c r="C17" s="163" t="s">
        <v>67</v>
      </c>
      <c r="D17" s="410">
        <f>SUM(D14:D16)</f>
        <v>32791</v>
      </c>
      <c r="E17" s="414"/>
      <c r="F17" s="414"/>
      <c r="G17" s="414"/>
      <c r="H17" s="414"/>
      <c r="I17" s="414"/>
    </row>
    <row r="18" spans="2:18" x14ac:dyDescent="0.25">
      <c r="B18" s="660" t="s">
        <v>108</v>
      </c>
      <c r="C18" s="155" t="s">
        <v>99</v>
      </c>
      <c r="D18" s="406">
        <v>4875</v>
      </c>
      <c r="E18" s="150"/>
      <c r="F18" s="150"/>
      <c r="G18" s="150"/>
      <c r="H18" s="150"/>
      <c r="I18" s="150"/>
    </row>
    <row r="19" spans="2:18" x14ac:dyDescent="0.25">
      <c r="B19" s="666"/>
      <c r="C19" s="156" t="s">
        <v>100</v>
      </c>
      <c r="D19" s="407">
        <v>3540</v>
      </c>
      <c r="E19" s="150"/>
      <c r="F19" s="150"/>
      <c r="G19" s="150"/>
      <c r="H19" s="150"/>
      <c r="I19" s="150"/>
    </row>
    <row r="20" spans="2:18" ht="15.6" thickBot="1" x14ac:dyDescent="0.3">
      <c r="B20" s="666"/>
      <c r="C20" s="156" t="s">
        <v>109</v>
      </c>
      <c r="D20" s="407">
        <v>3023</v>
      </c>
      <c r="E20" s="150"/>
      <c r="F20" s="150"/>
      <c r="G20" s="150"/>
      <c r="H20" s="150"/>
      <c r="I20" s="150"/>
    </row>
    <row r="21" spans="2:18" x14ac:dyDescent="0.25">
      <c r="B21" s="666"/>
      <c r="C21" s="422" t="s">
        <v>106</v>
      </c>
      <c r="D21" s="421">
        <v>16588</v>
      </c>
      <c r="E21" s="150"/>
      <c r="F21" s="150"/>
      <c r="G21" s="150"/>
      <c r="H21" s="150"/>
      <c r="I21" s="150"/>
      <c r="J21" s="368" t="s">
        <v>110</v>
      </c>
    </row>
    <row r="22" spans="2:18" ht="16.2" thickBot="1" x14ac:dyDescent="0.35">
      <c r="B22" s="662"/>
      <c r="C22" s="165" t="s">
        <v>67</v>
      </c>
      <c r="D22" s="408">
        <f>SUM(D18:D21)</f>
        <v>28026</v>
      </c>
      <c r="E22" s="414"/>
      <c r="F22" s="414"/>
      <c r="G22" s="414"/>
      <c r="H22" s="414"/>
      <c r="I22" s="414"/>
    </row>
    <row r="23" spans="2:18" ht="15.6" thickBot="1" x14ac:dyDescent="0.3">
      <c r="B23" s="661" t="s">
        <v>111</v>
      </c>
      <c r="C23" s="158" t="s">
        <v>99</v>
      </c>
      <c r="D23" s="409">
        <v>7849</v>
      </c>
      <c r="E23" s="150"/>
      <c r="F23" s="150"/>
      <c r="G23" s="150"/>
      <c r="H23" s="150"/>
      <c r="I23" s="150"/>
    </row>
    <row r="24" spans="2:18" ht="15.6" thickBot="1" x14ac:dyDescent="0.3">
      <c r="B24" s="666"/>
      <c r="C24" s="421" t="s">
        <v>109</v>
      </c>
      <c r="D24" s="421">
        <v>13188</v>
      </c>
      <c r="E24" s="150"/>
      <c r="F24" s="150"/>
      <c r="G24" s="150"/>
      <c r="H24" s="150"/>
      <c r="I24" s="150"/>
    </row>
    <row r="25" spans="2:18" x14ac:dyDescent="0.25">
      <c r="B25" s="666"/>
      <c r="C25" s="421" t="s">
        <v>106</v>
      </c>
      <c r="D25" s="421">
        <v>22811</v>
      </c>
      <c r="E25" s="150"/>
      <c r="F25" s="150"/>
      <c r="G25" s="150"/>
      <c r="H25" s="150"/>
      <c r="I25" s="150"/>
      <c r="J25" s="368" t="s">
        <v>112</v>
      </c>
    </row>
    <row r="26" spans="2:18" ht="16.2" thickBot="1" x14ac:dyDescent="0.35">
      <c r="B26" s="667"/>
      <c r="C26" s="163" t="s">
        <v>67</v>
      </c>
      <c r="D26" s="410">
        <f>SUM(D23:D25)</f>
        <v>43848</v>
      </c>
      <c r="E26" s="414"/>
      <c r="F26" s="414"/>
      <c r="G26" s="414"/>
      <c r="H26" s="414"/>
      <c r="I26" s="414"/>
    </row>
    <row r="27" spans="2:18" x14ac:dyDescent="0.25">
      <c r="B27" s="660" t="s">
        <v>113</v>
      </c>
      <c r="C27" s="421" t="s">
        <v>100</v>
      </c>
      <c r="D27" s="421">
        <v>75266</v>
      </c>
      <c r="E27" s="150"/>
      <c r="F27" s="150"/>
      <c r="G27" s="150"/>
      <c r="H27" s="150"/>
      <c r="I27" s="150"/>
    </row>
    <row r="28" spans="2:18" x14ac:dyDescent="0.25">
      <c r="B28" s="661"/>
      <c r="C28" s="158" t="s">
        <v>99</v>
      </c>
      <c r="D28" s="409">
        <v>13214</v>
      </c>
      <c r="E28" s="150"/>
      <c r="F28" s="150"/>
      <c r="G28" s="150"/>
      <c r="H28" s="150"/>
      <c r="I28" s="150"/>
    </row>
    <row r="29" spans="2:18" x14ac:dyDescent="0.25">
      <c r="B29" s="661"/>
      <c r="C29" s="158" t="s">
        <v>81</v>
      </c>
      <c r="D29" s="409">
        <v>30828</v>
      </c>
      <c r="E29" s="150"/>
      <c r="F29" s="150"/>
      <c r="G29" s="150"/>
      <c r="H29" s="150"/>
      <c r="I29" s="150"/>
    </row>
    <row r="30" spans="2:18" ht="15.6" thickBot="1" x14ac:dyDescent="0.3">
      <c r="B30" s="661"/>
      <c r="C30" s="158" t="s">
        <v>109</v>
      </c>
      <c r="D30" s="409">
        <v>6189</v>
      </c>
      <c r="E30" s="150"/>
      <c r="F30" s="150"/>
      <c r="G30" s="150"/>
      <c r="H30" s="150"/>
      <c r="I30" s="150"/>
    </row>
    <row r="31" spans="2:18" x14ac:dyDescent="0.25">
      <c r="B31" s="661"/>
      <c r="C31" s="421" t="s">
        <v>100</v>
      </c>
      <c r="D31" s="421">
        <v>78376</v>
      </c>
      <c r="E31" s="150"/>
      <c r="F31" s="150"/>
      <c r="G31" s="150"/>
      <c r="H31" s="150"/>
      <c r="I31" s="150"/>
    </row>
    <row r="32" spans="2:18" x14ac:dyDescent="0.25">
      <c r="B32" s="661"/>
      <c r="C32" s="158" t="s">
        <v>114</v>
      </c>
      <c r="D32" s="409">
        <v>367</v>
      </c>
      <c r="E32" s="150"/>
      <c r="F32" s="150"/>
      <c r="G32" s="150"/>
      <c r="H32" s="150"/>
      <c r="I32" s="150"/>
      <c r="P32" s="369" t="s">
        <v>115</v>
      </c>
      <c r="Q32" s="371"/>
      <c r="R32" s="371"/>
    </row>
    <row r="33" spans="2:15" x14ac:dyDescent="0.25">
      <c r="B33" s="661"/>
      <c r="C33" s="158" t="s">
        <v>101</v>
      </c>
      <c r="D33" s="409">
        <v>11695</v>
      </c>
      <c r="E33" s="150"/>
      <c r="F33" s="150"/>
      <c r="G33" s="150"/>
      <c r="H33" s="150"/>
      <c r="I33" s="150"/>
    </row>
    <row r="34" spans="2:15" x14ac:dyDescent="0.25">
      <c r="B34" s="661"/>
      <c r="C34" s="158" t="s">
        <v>102</v>
      </c>
      <c r="D34" s="409">
        <v>168</v>
      </c>
      <c r="E34" s="150"/>
      <c r="F34" s="150"/>
      <c r="G34" s="150"/>
      <c r="H34" s="150"/>
      <c r="I34" s="150"/>
    </row>
    <row r="35" spans="2:15" ht="15.6" thickBot="1" x14ac:dyDescent="0.3">
      <c r="B35" s="661"/>
      <c r="C35" s="158" t="s">
        <v>103</v>
      </c>
      <c r="D35" s="409">
        <v>7955</v>
      </c>
      <c r="E35" s="150"/>
      <c r="F35" s="150"/>
      <c r="G35" s="150"/>
      <c r="H35" s="150"/>
      <c r="I35" s="150"/>
    </row>
    <row r="36" spans="2:15" x14ac:dyDescent="0.25">
      <c r="B36" s="661"/>
      <c r="C36" s="421" t="s">
        <v>104</v>
      </c>
      <c r="D36" s="421">
        <v>89034</v>
      </c>
      <c r="E36" s="150"/>
      <c r="F36" s="150"/>
      <c r="G36" s="150"/>
      <c r="H36" s="150"/>
      <c r="I36" s="150"/>
    </row>
    <row r="37" spans="2:15" ht="16.2" thickBot="1" x14ac:dyDescent="0.35">
      <c r="B37" s="662"/>
      <c r="C37" s="165" t="s">
        <v>67</v>
      </c>
      <c r="D37" s="408">
        <f>SUM(D27:D36)</f>
        <v>313092</v>
      </c>
      <c r="E37" s="414"/>
      <c r="F37" s="414"/>
      <c r="G37" s="414"/>
      <c r="H37" s="414"/>
      <c r="I37" s="414"/>
    </row>
    <row r="38" spans="2:15" ht="15.6" x14ac:dyDescent="0.3">
      <c r="B38" s="148"/>
      <c r="C38" s="479" t="s">
        <v>116</v>
      </c>
      <c r="D38" s="478">
        <f>+D37+D26+D22+D17+D13</f>
        <v>439226</v>
      </c>
      <c r="E38" s="395"/>
      <c r="F38" s="395"/>
      <c r="G38" s="395"/>
      <c r="H38" s="395"/>
      <c r="I38" s="395"/>
    </row>
    <row r="39" spans="2:15" ht="16.2" thickBot="1" x14ac:dyDescent="0.35">
      <c r="B39" s="148"/>
      <c r="C39" s="3"/>
      <c r="D39" s="160"/>
      <c r="E39" s="160"/>
      <c r="F39" s="160"/>
      <c r="G39" s="160"/>
      <c r="H39" s="160"/>
      <c r="I39" s="160"/>
    </row>
    <row r="40" spans="2:15" ht="16.2" thickBot="1" x14ac:dyDescent="0.35">
      <c r="B40" s="663" t="s">
        <v>117</v>
      </c>
      <c r="C40" s="664"/>
      <c r="D40" s="665"/>
      <c r="E40" s="80"/>
      <c r="F40" s="80"/>
      <c r="G40" s="80"/>
      <c r="H40" s="80"/>
      <c r="I40" s="80"/>
    </row>
    <row r="41" spans="2:15" ht="30.6" thickBot="1" x14ac:dyDescent="0.3">
      <c r="B41" s="151" t="s">
        <v>118</v>
      </c>
      <c r="C41" s="154" t="s">
        <v>96</v>
      </c>
      <c r="D41" s="405" t="s">
        <v>97</v>
      </c>
      <c r="E41" s="412">
        <v>2023</v>
      </c>
      <c r="F41" s="413">
        <v>2028</v>
      </c>
      <c r="G41" s="412">
        <v>2035</v>
      </c>
      <c r="H41" s="412">
        <v>2045</v>
      </c>
      <c r="I41" s="412">
        <v>2053</v>
      </c>
    </row>
    <row r="42" spans="2:15" x14ac:dyDescent="0.25">
      <c r="B42" s="660" t="s">
        <v>119</v>
      </c>
      <c r="C42" s="424" t="s">
        <v>99</v>
      </c>
      <c r="D42" s="421">
        <v>20659</v>
      </c>
      <c r="E42" s="150"/>
      <c r="F42" s="150"/>
      <c r="G42" s="150"/>
      <c r="H42" s="150"/>
      <c r="I42" s="150"/>
    </row>
    <row r="43" spans="2:15" x14ac:dyDescent="0.25">
      <c r="B43" s="661"/>
      <c r="C43" s="158" t="s">
        <v>120</v>
      </c>
      <c r="D43" s="409">
        <v>413</v>
      </c>
      <c r="E43" s="150"/>
      <c r="F43" s="150"/>
      <c r="G43" s="150"/>
      <c r="H43" s="150"/>
      <c r="I43" s="150"/>
    </row>
    <row r="44" spans="2:15" x14ac:dyDescent="0.25">
      <c r="B44" s="661"/>
      <c r="C44" s="423" t="s">
        <v>81</v>
      </c>
      <c r="D44" s="425">
        <v>43556</v>
      </c>
      <c r="E44" s="150"/>
      <c r="F44" s="150"/>
      <c r="G44" s="150"/>
      <c r="H44" s="150"/>
      <c r="I44" s="150"/>
    </row>
    <row r="45" spans="2:15" x14ac:dyDescent="0.25">
      <c r="B45" s="661"/>
      <c r="C45" s="423" t="s">
        <v>109</v>
      </c>
      <c r="D45" s="425">
        <v>49984</v>
      </c>
      <c r="E45" s="150"/>
      <c r="F45" s="150"/>
      <c r="G45" s="150"/>
      <c r="H45" s="150"/>
      <c r="I45" s="150"/>
    </row>
    <row r="46" spans="2:15" x14ac:dyDescent="0.25">
      <c r="B46" s="661"/>
      <c r="C46" s="158" t="s">
        <v>100</v>
      </c>
      <c r="D46" s="409">
        <v>3512</v>
      </c>
      <c r="E46" s="150"/>
      <c r="F46" s="150"/>
      <c r="G46" s="150"/>
      <c r="H46" s="150"/>
      <c r="I46" s="150"/>
    </row>
    <row r="47" spans="2:15" x14ac:dyDescent="0.25">
      <c r="B47" s="661"/>
      <c r="C47" s="158" t="s">
        <v>121</v>
      </c>
      <c r="D47" s="409">
        <v>7296</v>
      </c>
      <c r="E47" s="150"/>
      <c r="F47" s="150"/>
      <c r="G47" s="150"/>
      <c r="H47" s="150"/>
      <c r="I47" s="150"/>
    </row>
    <row r="48" spans="2:15" x14ac:dyDescent="0.25">
      <c r="B48" s="661"/>
      <c r="C48" s="158" t="s">
        <v>114</v>
      </c>
      <c r="D48" s="409">
        <v>926</v>
      </c>
      <c r="E48" s="150"/>
      <c r="F48" s="150"/>
      <c r="G48" s="150"/>
      <c r="H48" s="150"/>
      <c r="I48" s="150"/>
      <c r="O48" s="368" t="s">
        <v>122</v>
      </c>
    </row>
    <row r="49" spans="2:9" x14ac:dyDescent="0.25">
      <c r="B49" s="661"/>
      <c r="C49" s="158" t="s">
        <v>101</v>
      </c>
      <c r="D49" s="409">
        <v>5822</v>
      </c>
      <c r="E49" s="150"/>
      <c r="F49" s="150"/>
      <c r="G49" s="150"/>
      <c r="H49" s="150"/>
      <c r="I49" s="150"/>
    </row>
    <row r="50" spans="2:9" x14ac:dyDescent="0.25">
      <c r="B50" s="661"/>
      <c r="C50" s="158" t="s">
        <v>102</v>
      </c>
      <c r="D50" s="409">
        <v>4305</v>
      </c>
      <c r="E50" s="150"/>
      <c r="F50" s="150"/>
      <c r="G50" s="150"/>
      <c r="H50" s="150"/>
      <c r="I50" s="150"/>
    </row>
    <row r="51" spans="2:9" x14ac:dyDescent="0.25">
      <c r="B51" s="661"/>
      <c r="C51" s="423" t="s">
        <v>103</v>
      </c>
      <c r="D51" s="425">
        <v>21880</v>
      </c>
      <c r="E51" s="150"/>
      <c r="F51" s="150"/>
      <c r="G51" s="150"/>
      <c r="H51" s="150"/>
      <c r="I51" s="150"/>
    </row>
    <row r="52" spans="2:9" x14ac:dyDescent="0.25">
      <c r="B52" s="661"/>
      <c r="C52" s="158" t="s">
        <v>104</v>
      </c>
      <c r="D52" s="409">
        <v>1366</v>
      </c>
      <c r="E52" s="150"/>
      <c r="F52" s="150"/>
      <c r="G52" s="150"/>
      <c r="H52" s="150"/>
      <c r="I52" s="150"/>
    </row>
    <row r="53" spans="2:9" x14ac:dyDescent="0.25">
      <c r="B53" s="661"/>
      <c r="C53" s="158" t="s">
        <v>123</v>
      </c>
      <c r="D53" s="409">
        <v>1216</v>
      </c>
      <c r="E53" s="150"/>
      <c r="F53" s="150"/>
      <c r="G53" s="150"/>
      <c r="H53" s="150"/>
      <c r="I53" s="150"/>
    </row>
    <row r="54" spans="2:9" ht="16.2" thickBot="1" x14ac:dyDescent="0.35">
      <c r="B54" s="662"/>
      <c r="C54" s="165" t="s">
        <v>67</v>
      </c>
      <c r="D54" s="408">
        <f>SUM(D42:D53)</f>
        <v>160935</v>
      </c>
      <c r="E54" s="414"/>
      <c r="F54" s="414"/>
      <c r="G54" s="414"/>
      <c r="H54" s="414"/>
      <c r="I54" s="414"/>
    </row>
    <row r="55" spans="2:9" x14ac:dyDescent="0.25">
      <c r="B55" s="661" t="s">
        <v>124</v>
      </c>
      <c r="C55" s="423" t="s">
        <v>109</v>
      </c>
      <c r="D55" s="425">
        <v>34909</v>
      </c>
      <c r="E55" s="150"/>
      <c r="F55" s="150"/>
      <c r="G55" s="150"/>
      <c r="H55" s="150"/>
      <c r="I55" s="150"/>
    </row>
    <row r="56" spans="2:9" x14ac:dyDescent="0.25">
      <c r="B56" s="666"/>
      <c r="C56" s="156" t="s">
        <v>103</v>
      </c>
      <c r="D56" s="407">
        <v>13691</v>
      </c>
      <c r="E56" s="150"/>
      <c r="F56" s="150"/>
      <c r="G56" s="150"/>
      <c r="H56" s="150"/>
      <c r="I56" s="150"/>
    </row>
    <row r="57" spans="2:9" x14ac:dyDescent="0.25">
      <c r="B57" s="666"/>
      <c r="C57" s="156" t="s">
        <v>125</v>
      </c>
      <c r="D57" s="407">
        <v>15866</v>
      </c>
      <c r="E57" s="150"/>
      <c r="F57" s="150"/>
      <c r="G57" s="150"/>
      <c r="H57" s="150"/>
      <c r="I57" s="150"/>
    </row>
    <row r="58" spans="2:9" x14ac:dyDescent="0.25">
      <c r="B58" s="666"/>
      <c r="C58" s="422" t="s">
        <v>106</v>
      </c>
      <c r="D58" s="426">
        <v>41724</v>
      </c>
      <c r="E58" s="150"/>
      <c r="F58" s="150"/>
      <c r="G58" s="150"/>
      <c r="H58" s="150"/>
      <c r="I58" s="150"/>
    </row>
    <row r="59" spans="2:9" ht="16.2" thickBot="1" x14ac:dyDescent="0.35">
      <c r="B59" s="667"/>
      <c r="C59" s="163" t="s">
        <v>67</v>
      </c>
      <c r="D59" s="410">
        <f>SUM(D55:D58)</f>
        <v>106190</v>
      </c>
      <c r="E59" s="414"/>
      <c r="F59" s="414"/>
      <c r="G59" s="414"/>
      <c r="H59" s="414"/>
      <c r="I59" s="414"/>
    </row>
    <row r="60" spans="2:9" x14ac:dyDescent="0.25">
      <c r="B60" s="660" t="s">
        <v>126</v>
      </c>
      <c r="C60" s="424" t="s">
        <v>81</v>
      </c>
      <c r="D60" s="421">
        <v>22139</v>
      </c>
      <c r="E60" s="150"/>
      <c r="F60" s="150"/>
      <c r="G60" s="150"/>
      <c r="H60" s="150"/>
      <c r="I60" s="150"/>
    </row>
    <row r="61" spans="2:9" x14ac:dyDescent="0.25">
      <c r="B61" s="666"/>
      <c r="C61" s="156" t="s">
        <v>109</v>
      </c>
      <c r="D61" s="407">
        <v>14967</v>
      </c>
      <c r="E61" s="150"/>
      <c r="F61" s="150"/>
      <c r="G61" s="150"/>
      <c r="H61" s="150"/>
      <c r="I61" s="150"/>
    </row>
    <row r="62" spans="2:9" x14ac:dyDescent="0.25">
      <c r="B62" s="666"/>
      <c r="C62" s="422" t="s">
        <v>125</v>
      </c>
      <c r="D62" s="426">
        <v>21557</v>
      </c>
      <c r="E62" s="150"/>
      <c r="F62" s="150"/>
      <c r="G62" s="150"/>
      <c r="H62" s="150"/>
      <c r="I62" s="150"/>
    </row>
    <row r="63" spans="2:9" x14ac:dyDescent="0.25">
      <c r="B63" s="666"/>
      <c r="C63" s="156" t="s">
        <v>106</v>
      </c>
      <c r="D63" s="407">
        <v>12409</v>
      </c>
      <c r="E63" s="150"/>
      <c r="F63" s="150"/>
      <c r="G63" s="150"/>
      <c r="H63" s="150"/>
      <c r="I63" s="150"/>
    </row>
    <row r="64" spans="2:9" ht="16.2" thickBot="1" x14ac:dyDescent="0.35">
      <c r="B64" s="662"/>
      <c r="C64" s="165" t="s">
        <v>67</v>
      </c>
      <c r="D64" s="408">
        <f>SUM(D60:D63)</f>
        <v>71072</v>
      </c>
      <c r="E64" s="414"/>
      <c r="F64" s="414"/>
      <c r="G64" s="414"/>
      <c r="H64" s="414"/>
      <c r="I64" s="414"/>
    </row>
    <row r="65" spans="2:10" ht="16.2" thickBot="1" x14ac:dyDescent="0.35">
      <c r="B65" s="162" t="s">
        <v>127</v>
      </c>
      <c r="C65" s="427" t="s">
        <v>101</v>
      </c>
      <c r="D65" s="428">
        <v>11857</v>
      </c>
      <c r="E65" s="414"/>
      <c r="F65" s="414"/>
      <c r="G65" s="414"/>
      <c r="H65" s="414"/>
      <c r="I65" s="414"/>
    </row>
    <row r="66" spans="2:10" ht="16.2" thickBot="1" x14ac:dyDescent="0.35">
      <c r="B66" s="161" t="s">
        <v>128</v>
      </c>
      <c r="C66" s="164"/>
      <c r="D66" s="415">
        <v>16302</v>
      </c>
      <c r="E66" s="414"/>
      <c r="F66" s="414"/>
      <c r="G66" s="414"/>
      <c r="H66" s="414"/>
      <c r="I66" s="414"/>
    </row>
    <row r="67" spans="2:10" x14ac:dyDescent="0.25">
      <c r="B67" s="661" t="s">
        <v>129</v>
      </c>
      <c r="C67" s="423" t="s">
        <v>103</v>
      </c>
      <c r="D67" s="425">
        <v>21249</v>
      </c>
      <c r="E67" s="150"/>
      <c r="F67" s="150"/>
      <c r="G67" s="150"/>
      <c r="H67" s="150"/>
      <c r="I67" s="150"/>
      <c r="J67" s="369" t="s">
        <v>130</v>
      </c>
    </row>
    <row r="68" spans="2:10" x14ac:dyDescent="0.25">
      <c r="B68" s="661"/>
      <c r="C68" s="158" t="s">
        <v>120</v>
      </c>
      <c r="D68" s="409">
        <v>4574</v>
      </c>
      <c r="E68" s="150"/>
      <c r="F68" s="150"/>
      <c r="G68" s="150"/>
      <c r="H68" s="150"/>
      <c r="I68" s="150"/>
    </row>
    <row r="69" spans="2:10" x14ac:dyDescent="0.25">
      <c r="B69" s="661"/>
      <c r="C69" s="158" t="s">
        <v>109</v>
      </c>
      <c r="D69" s="409">
        <v>57</v>
      </c>
      <c r="E69" s="150"/>
      <c r="F69" s="150"/>
      <c r="G69" s="150"/>
      <c r="H69" s="150"/>
      <c r="I69" s="150"/>
    </row>
    <row r="70" spans="2:10" x14ac:dyDescent="0.25">
      <c r="B70" s="661"/>
      <c r="C70" s="158" t="s">
        <v>100</v>
      </c>
      <c r="D70" s="409">
        <v>953.3</v>
      </c>
      <c r="E70" s="150"/>
      <c r="F70" s="150"/>
      <c r="G70" s="150"/>
      <c r="H70" s="150"/>
      <c r="I70" s="150"/>
    </row>
    <row r="71" spans="2:10" x14ac:dyDescent="0.25">
      <c r="B71" s="666"/>
      <c r="C71" s="422" t="s">
        <v>101</v>
      </c>
      <c r="D71" s="426">
        <v>19138</v>
      </c>
      <c r="E71" s="150"/>
      <c r="F71" s="150"/>
      <c r="G71" s="150"/>
      <c r="H71" s="150"/>
      <c r="I71" s="150"/>
    </row>
    <row r="72" spans="2:10" x14ac:dyDescent="0.25">
      <c r="B72" s="666"/>
      <c r="C72" s="156" t="s">
        <v>102</v>
      </c>
      <c r="D72" s="407">
        <v>12053</v>
      </c>
      <c r="E72" s="150"/>
      <c r="F72" s="150"/>
      <c r="G72" s="150"/>
      <c r="H72" s="150"/>
      <c r="I72" s="150"/>
    </row>
    <row r="73" spans="2:10" x14ac:dyDescent="0.25">
      <c r="B73" s="666"/>
      <c r="C73" s="422" t="s">
        <v>104</v>
      </c>
      <c r="D73" s="426">
        <v>18825</v>
      </c>
      <c r="E73" s="150"/>
      <c r="F73" s="150"/>
      <c r="G73" s="150"/>
      <c r="H73" s="150"/>
      <c r="I73" s="150"/>
    </row>
    <row r="74" spans="2:10" x14ac:dyDescent="0.25">
      <c r="B74" s="666"/>
      <c r="C74" s="156" t="s">
        <v>123</v>
      </c>
      <c r="D74" s="407">
        <v>1141</v>
      </c>
      <c r="E74" s="150"/>
      <c r="F74" s="150"/>
      <c r="G74" s="150"/>
      <c r="H74" s="150"/>
      <c r="I74" s="150"/>
    </row>
    <row r="75" spans="2:10" s="195" customFormat="1" ht="15.6" x14ac:dyDescent="0.3">
      <c r="B75" s="667"/>
      <c r="C75" s="194" t="s">
        <v>67</v>
      </c>
      <c r="D75" s="416">
        <f>SUM(D67:D74)</f>
        <v>77990.3</v>
      </c>
      <c r="E75" s="414"/>
      <c r="F75" s="414"/>
      <c r="G75" s="414"/>
      <c r="H75" s="414"/>
      <c r="I75" s="414"/>
    </row>
    <row r="76" spans="2:10" x14ac:dyDescent="0.25">
      <c r="B76" s="157" t="s">
        <v>131</v>
      </c>
      <c r="C76" s="158" t="s">
        <v>103</v>
      </c>
      <c r="D76" s="409">
        <v>6150</v>
      </c>
      <c r="E76" s="150"/>
      <c r="F76" s="150"/>
      <c r="G76" s="150"/>
      <c r="H76" s="150"/>
      <c r="I76" s="150"/>
    </row>
    <row r="77" spans="2:10" ht="15.6" x14ac:dyDescent="0.3">
      <c r="B77" s="475"/>
      <c r="C77" s="477" t="s">
        <v>116</v>
      </c>
      <c r="D77" s="476">
        <f>+D76+D75+D66+D65+D64+D59+D54</f>
        <v>450496.3</v>
      </c>
      <c r="E77" s="394"/>
      <c r="F77" s="394"/>
      <c r="G77" s="394"/>
      <c r="H77" s="394"/>
      <c r="I77" s="394"/>
    </row>
    <row r="78" spans="2:10" ht="15.6" thickBot="1" x14ac:dyDescent="0.3"/>
    <row r="79" spans="2:10" ht="16.2" thickBot="1" x14ac:dyDescent="0.35">
      <c r="B79" s="663" t="s">
        <v>132</v>
      </c>
      <c r="C79" s="664"/>
      <c r="D79" s="665"/>
      <c r="E79" s="80"/>
      <c r="F79" s="80"/>
      <c r="G79" s="80"/>
      <c r="H79" s="80"/>
      <c r="I79" s="80"/>
    </row>
    <row r="80" spans="2:10" ht="30.6" thickBot="1" x14ac:dyDescent="0.3">
      <c r="B80" s="151" t="s">
        <v>132</v>
      </c>
      <c r="C80" s="154" t="s">
        <v>96</v>
      </c>
      <c r="D80" s="152" t="s">
        <v>97</v>
      </c>
      <c r="E80" s="393"/>
      <c r="F80" s="393"/>
      <c r="G80" s="393"/>
      <c r="H80" s="393"/>
      <c r="I80" s="393"/>
    </row>
    <row r="81" spans="2:9" x14ac:dyDescent="0.25">
      <c r="B81" s="660" t="s">
        <v>133</v>
      </c>
      <c r="C81" s="155" t="s">
        <v>99</v>
      </c>
      <c r="D81" s="153">
        <v>3538</v>
      </c>
      <c r="E81" s="394"/>
      <c r="F81" s="394"/>
      <c r="G81" s="394"/>
      <c r="H81" s="394"/>
      <c r="I81" s="394"/>
    </row>
    <row r="82" spans="2:9" x14ac:dyDescent="0.25">
      <c r="B82" s="661"/>
      <c r="C82" s="158" t="s">
        <v>120</v>
      </c>
      <c r="D82" s="159">
        <v>31</v>
      </c>
      <c r="E82" s="394"/>
      <c r="F82" s="394"/>
      <c r="G82" s="394"/>
      <c r="H82" s="394"/>
      <c r="I82" s="394"/>
    </row>
    <row r="83" spans="2:9" x14ac:dyDescent="0.25">
      <c r="B83" s="661"/>
      <c r="C83" s="158" t="s">
        <v>81</v>
      </c>
      <c r="D83" s="159">
        <v>7738</v>
      </c>
      <c r="E83" s="394"/>
      <c r="F83" s="394"/>
      <c r="G83" s="394"/>
      <c r="H83" s="394"/>
      <c r="I83" s="394"/>
    </row>
    <row r="84" spans="2:9" x14ac:dyDescent="0.25">
      <c r="B84" s="661"/>
      <c r="C84" s="158" t="s">
        <v>109</v>
      </c>
      <c r="D84" s="159">
        <v>0</v>
      </c>
      <c r="E84" s="394"/>
      <c r="F84" s="394"/>
      <c r="G84" s="394"/>
      <c r="H84" s="394"/>
      <c r="I84" s="394"/>
    </row>
    <row r="85" spans="2:9" x14ac:dyDescent="0.25">
      <c r="B85" s="661"/>
      <c r="C85" s="158" t="s">
        <v>100</v>
      </c>
      <c r="D85" s="159">
        <v>65</v>
      </c>
      <c r="E85" s="394"/>
      <c r="F85" s="394"/>
      <c r="G85" s="394"/>
      <c r="H85" s="394"/>
      <c r="I85" s="394"/>
    </row>
    <row r="86" spans="2:9" x14ac:dyDescent="0.25">
      <c r="B86" s="661"/>
      <c r="C86" s="158" t="s">
        <v>121</v>
      </c>
      <c r="D86" s="159">
        <v>12</v>
      </c>
      <c r="E86" s="394"/>
      <c r="F86" s="394"/>
      <c r="G86" s="394"/>
      <c r="H86" s="394"/>
      <c r="I86" s="394"/>
    </row>
    <row r="87" spans="2:9" x14ac:dyDescent="0.25">
      <c r="B87" s="661"/>
      <c r="C87" s="158" t="s">
        <v>114</v>
      </c>
      <c r="D87" s="159">
        <v>0</v>
      </c>
      <c r="E87" s="394"/>
      <c r="F87" s="394"/>
      <c r="G87" s="394"/>
      <c r="H87" s="394"/>
      <c r="I87" s="394"/>
    </row>
    <row r="88" spans="2:9" x14ac:dyDescent="0.25">
      <c r="B88" s="661"/>
      <c r="C88" s="158" t="s">
        <v>101</v>
      </c>
      <c r="D88" s="159">
        <v>869</v>
      </c>
      <c r="E88" s="394"/>
      <c r="F88" s="394"/>
      <c r="G88" s="394"/>
      <c r="H88" s="394"/>
      <c r="I88" s="394"/>
    </row>
    <row r="89" spans="2:9" x14ac:dyDescent="0.25">
      <c r="B89" s="661"/>
      <c r="C89" s="158" t="s">
        <v>102</v>
      </c>
      <c r="D89" s="159">
        <v>0</v>
      </c>
      <c r="E89" s="394"/>
      <c r="F89" s="394"/>
      <c r="G89" s="394"/>
      <c r="H89" s="394"/>
      <c r="I89" s="394"/>
    </row>
    <row r="90" spans="2:9" x14ac:dyDescent="0.25">
      <c r="B90" s="661"/>
      <c r="C90" s="158" t="s">
        <v>103</v>
      </c>
      <c r="D90" s="159">
        <v>0</v>
      </c>
      <c r="E90" s="394"/>
      <c r="F90" s="394"/>
      <c r="G90" s="394"/>
      <c r="H90" s="394"/>
      <c r="I90" s="394"/>
    </row>
    <row r="91" spans="2:9" x14ac:dyDescent="0.25">
      <c r="B91" s="661"/>
      <c r="C91" s="158" t="s">
        <v>104</v>
      </c>
      <c r="D91" s="159">
        <v>586</v>
      </c>
      <c r="E91" s="394"/>
      <c r="F91" s="394"/>
      <c r="G91" s="394"/>
      <c r="H91" s="394"/>
      <c r="I91" s="394"/>
    </row>
    <row r="92" spans="2:9" x14ac:dyDescent="0.25">
      <c r="B92" s="661"/>
      <c r="C92" s="158" t="s">
        <v>123</v>
      </c>
      <c r="D92" s="159">
        <v>0</v>
      </c>
      <c r="E92" s="394"/>
      <c r="F92" s="394"/>
      <c r="G92" s="394"/>
      <c r="H92" s="394"/>
      <c r="I92" s="394"/>
    </row>
    <row r="93" spans="2:9" ht="16.2" thickBot="1" x14ac:dyDescent="0.35">
      <c r="B93" s="662"/>
      <c r="C93" s="165" t="s">
        <v>67</v>
      </c>
      <c r="D93" s="166">
        <f>SUM(D81:D92)</f>
        <v>12839</v>
      </c>
      <c r="E93" s="395"/>
      <c r="F93" s="395"/>
      <c r="G93" s="395"/>
      <c r="H93" s="395"/>
      <c r="I93" s="395"/>
    </row>
    <row r="103" spans="2:9" ht="15.6" thickBot="1" x14ac:dyDescent="0.3"/>
    <row r="104" spans="2:9" ht="15.6" thickBot="1" x14ac:dyDescent="0.3">
      <c r="B104" s="668" t="s">
        <v>134</v>
      </c>
      <c r="C104" s="669"/>
      <c r="D104" s="670"/>
      <c r="E104" s="396"/>
      <c r="F104" s="396"/>
      <c r="G104" s="396"/>
      <c r="H104" s="396"/>
      <c r="I104" s="396"/>
    </row>
    <row r="105" spans="2:9" s="2" customFormat="1" ht="30.6" thickBot="1" x14ac:dyDescent="0.3">
      <c r="B105" s="162" t="s">
        <v>96</v>
      </c>
      <c r="C105" s="173" t="s">
        <v>135</v>
      </c>
      <c r="D105" s="170" t="s">
        <v>136</v>
      </c>
      <c r="E105" s="397"/>
      <c r="F105" s="397"/>
      <c r="G105" s="397"/>
      <c r="H105" s="397"/>
      <c r="I105" s="397"/>
    </row>
    <row r="106" spans="2:9" x14ac:dyDescent="0.25">
      <c r="B106" s="168" t="s">
        <v>81</v>
      </c>
      <c r="C106" s="174">
        <v>213</v>
      </c>
      <c r="D106" s="171">
        <v>1841</v>
      </c>
      <c r="E106" s="398"/>
      <c r="F106" s="398"/>
      <c r="G106" s="398"/>
      <c r="H106" s="398"/>
      <c r="I106" s="398"/>
    </row>
    <row r="107" spans="2:9" x14ac:dyDescent="0.25">
      <c r="B107" s="169" t="s">
        <v>100</v>
      </c>
      <c r="C107" s="175">
        <v>690</v>
      </c>
      <c r="D107" s="172">
        <v>8279</v>
      </c>
      <c r="E107" s="398"/>
      <c r="F107" s="398"/>
      <c r="G107" s="398"/>
      <c r="H107" s="398"/>
      <c r="I107" s="398"/>
    </row>
    <row r="108" spans="2:9" x14ac:dyDescent="0.25">
      <c r="B108" s="169" t="s">
        <v>99</v>
      </c>
      <c r="C108" s="175">
        <v>557</v>
      </c>
      <c r="D108" s="172">
        <v>4663</v>
      </c>
      <c r="E108" s="398"/>
      <c r="F108" s="398"/>
      <c r="G108" s="398"/>
      <c r="H108" s="398"/>
      <c r="I108" s="398"/>
    </row>
    <row r="109" spans="2:9" x14ac:dyDescent="0.25">
      <c r="B109" s="169" t="s">
        <v>102</v>
      </c>
      <c r="C109" s="175">
        <v>74</v>
      </c>
      <c r="D109" s="172">
        <v>729</v>
      </c>
      <c r="E109" s="398"/>
      <c r="F109" s="398"/>
      <c r="G109" s="398"/>
      <c r="H109" s="398"/>
      <c r="I109" s="398"/>
    </row>
    <row r="110" spans="2:9" x14ac:dyDescent="0.25">
      <c r="B110" s="169" t="s">
        <v>103</v>
      </c>
      <c r="C110" s="175">
        <v>165</v>
      </c>
      <c r="D110" s="172">
        <v>1152</v>
      </c>
      <c r="E110" s="398"/>
      <c r="F110" s="398"/>
      <c r="G110" s="398"/>
      <c r="H110" s="398"/>
      <c r="I110" s="398"/>
    </row>
    <row r="111" spans="2:9" x14ac:dyDescent="0.25">
      <c r="B111" s="169" t="s">
        <v>104</v>
      </c>
      <c r="C111" s="175">
        <v>787</v>
      </c>
      <c r="D111" s="172">
        <v>11428</v>
      </c>
      <c r="E111" s="398"/>
      <c r="F111" s="398"/>
      <c r="G111" s="398"/>
      <c r="H111" s="398"/>
      <c r="I111" s="398"/>
    </row>
    <row r="112" spans="2:9" x14ac:dyDescent="0.25">
      <c r="B112" s="169" t="s">
        <v>101</v>
      </c>
      <c r="C112" s="175">
        <v>46</v>
      </c>
      <c r="D112" s="172">
        <v>400</v>
      </c>
      <c r="E112" s="398"/>
      <c r="F112" s="398"/>
      <c r="G112" s="398"/>
      <c r="H112" s="398"/>
      <c r="I112" s="398"/>
    </row>
    <row r="113" spans="2:10" x14ac:dyDescent="0.25">
      <c r="B113" s="169" t="s">
        <v>109</v>
      </c>
      <c r="C113" s="175">
        <v>487</v>
      </c>
      <c r="D113" s="172">
        <v>4385</v>
      </c>
      <c r="E113" s="398"/>
      <c r="F113" s="398"/>
      <c r="G113" s="398"/>
      <c r="H113" s="398"/>
      <c r="I113" s="398"/>
    </row>
    <row r="114" spans="2:10" ht="15.6" thickBot="1" x14ac:dyDescent="0.3">
      <c r="B114" s="176" t="s">
        <v>114</v>
      </c>
      <c r="C114" s="177">
        <v>45</v>
      </c>
      <c r="D114" s="178">
        <v>414</v>
      </c>
      <c r="E114" s="398"/>
      <c r="F114" s="398"/>
      <c r="G114" s="398"/>
      <c r="H114" s="398"/>
      <c r="I114" s="398"/>
    </row>
    <row r="115" spans="2:10" ht="15.6" thickBot="1" x14ac:dyDescent="0.3">
      <c r="B115" s="179" t="s">
        <v>67</v>
      </c>
      <c r="C115" s="180">
        <f>SUM(C106:C114)</f>
        <v>3064</v>
      </c>
      <c r="D115" s="181">
        <f>SUM(D106:D114)</f>
        <v>33291</v>
      </c>
      <c r="E115" s="399"/>
      <c r="F115" s="399"/>
      <c r="G115" s="399"/>
      <c r="H115" s="399"/>
      <c r="I115" s="399"/>
    </row>
    <row r="116" spans="2:10" ht="15.6" thickBot="1" x14ac:dyDescent="0.3"/>
    <row r="117" spans="2:10" ht="16.2" thickBot="1" x14ac:dyDescent="0.35">
      <c r="B117" s="663" t="s">
        <v>137</v>
      </c>
      <c r="C117" s="664"/>
      <c r="D117" s="664"/>
      <c r="E117" s="664"/>
      <c r="F117" s="664"/>
      <c r="G117" s="664"/>
      <c r="H117" s="664"/>
      <c r="I117" s="664"/>
      <c r="J117" s="665"/>
    </row>
    <row r="118" spans="2:10" ht="16.2" thickBot="1" x14ac:dyDescent="0.3">
      <c r="B118" s="187" t="s">
        <v>138</v>
      </c>
      <c r="C118" s="188" t="s">
        <v>139</v>
      </c>
      <c r="D118" s="189" t="s">
        <v>140</v>
      </c>
      <c r="E118" s="400"/>
      <c r="F118" s="400"/>
      <c r="G118" s="400"/>
      <c r="H118" s="400"/>
      <c r="I118" s="400"/>
      <c r="J118" s="190" t="s">
        <v>141</v>
      </c>
    </row>
    <row r="119" spans="2:10" x14ac:dyDescent="0.25">
      <c r="B119" s="191" t="s">
        <v>81</v>
      </c>
      <c r="C119" s="192">
        <v>58649</v>
      </c>
      <c r="D119" s="192">
        <v>87809.1</v>
      </c>
      <c r="E119" s="401"/>
      <c r="F119" s="401"/>
      <c r="G119" s="401"/>
      <c r="H119" s="401"/>
      <c r="I119" s="401"/>
      <c r="J119" s="193">
        <f>D119/C119</f>
        <v>1.497196883152313</v>
      </c>
    </row>
    <row r="120" spans="2:10" x14ac:dyDescent="0.25">
      <c r="B120" s="182" t="s">
        <v>100</v>
      </c>
      <c r="C120" s="167">
        <v>86558.93</v>
      </c>
      <c r="D120" s="167">
        <v>160254.68</v>
      </c>
      <c r="E120" s="402"/>
      <c r="F120" s="402"/>
      <c r="G120" s="402"/>
      <c r="H120" s="402"/>
      <c r="I120" s="402"/>
      <c r="J120" s="183">
        <f t="shared" ref="J120:J130" si="0">D120/C120</f>
        <v>1.8513939578504495</v>
      </c>
    </row>
    <row r="121" spans="2:10" x14ac:dyDescent="0.25">
      <c r="B121" s="182" t="s">
        <v>125</v>
      </c>
      <c r="C121" s="150">
        <v>220080</v>
      </c>
      <c r="D121" s="167">
        <v>611196.12</v>
      </c>
      <c r="E121" s="402"/>
      <c r="F121" s="402"/>
      <c r="G121" s="402"/>
      <c r="H121" s="402"/>
      <c r="I121" s="402"/>
      <c r="J121" s="183">
        <f t="shared" si="0"/>
        <v>2.7771543075245364</v>
      </c>
    </row>
    <row r="122" spans="2:10" x14ac:dyDescent="0.25">
      <c r="B122" s="182" t="s">
        <v>102</v>
      </c>
      <c r="C122" s="167">
        <v>15608.19</v>
      </c>
      <c r="D122" s="167">
        <v>18077.03</v>
      </c>
      <c r="E122" s="402"/>
      <c r="F122" s="402"/>
      <c r="G122" s="402"/>
      <c r="H122" s="402"/>
      <c r="I122" s="402"/>
      <c r="J122" s="183">
        <f t="shared" si="0"/>
        <v>1.1581759319946769</v>
      </c>
    </row>
    <row r="123" spans="2:10" x14ac:dyDescent="0.25">
      <c r="B123" s="182" t="s">
        <v>142</v>
      </c>
      <c r="C123" s="167">
        <v>71458.37</v>
      </c>
      <c r="D123" s="167">
        <v>140334.57</v>
      </c>
      <c r="E123" s="402"/>
      <c r="F123" s="402"/>
      <c r="G123" s="402"/>
      <c r="H123" s="402"/>
      <c r="I123" s="402"/>
      <c r="J123" s="183">
        <f t="shared" si="0"/>
        <v>1.9638646949265708</v>
      </c>
    </row>
    <row r="124" spans="2:10" x14ac:dyDescent="0.25">
      <c r="B124" s="182" t="s">
        <v>104</v>
      </c>
      <c r="C124" s="167">
        <v>33924.93</v>
      </c>
      <c r="D124" s="167">
        <v>61445.68</v>
      </c>
      <c r="E124" s="402"/>
      <c r="F124" s="402"/>
      <c r="G124" s="402"/>
      <c r="H124" s="402"/>
      <c r="I124" s="402"/>
      <c r="J124" s="183">
        <f t="shared" si="0"/>
        <v>1.8112249605231314</v>
      </c>
    </row>
    <row r="125" spans="2:10" x14ac:dyDescent="0.25">
      <c r="B125" s="182" t="s">
        <v>101</v>
      </c>
      <c r="C125" s="167">
        <v>193523</v>
      </c>
      <c r="D125" s="167">
        <v>321276.59999999998</v>
      </c>
      <c r="E125" s="402"/>
      <c r="F125" s="402"/>
      <c r="G125" s="402"/>
      <c r="H125" s="402"/>
      <c r="I125" s="402"/>
      <c r="J125" s="183">
        <f t="shared" si="0"/>
        <v>1.6601468559292694</v>
      </c>
    </row>
    <row r="126" spans="2:10" x14ac:dyDescent="0.25">
      <c r="B126" s="182" t="s">
        <v>143</v>
      </c>
      <c r="C126" s="167">
        <v>42556.15</v>
      </c>
      <c r="D126" s="167">
        <v>59920.57</v>
      </c>
      <c r="E126" s="402"/>
      <c r="F126" s="402"/>
      <c r="G126" s="402"/>
      <c r="H126" s="402"/>
      <c r="I126" s="402"/>
      <c r="J126" s="183">
        <f t="shared" si="0"/>
        <v>1.4080355013317698</v>
      </c>
    </row>
    <row r="127" spans="2:10" x14ac:dyDescent="0.25">
      <c r="B127" s="182" t="s">
        <v>120</v>
      </c>
      <c r="C127" s="167">
        <v>20440.900000000001</v>
      </c>
      <c r="D127" s="167">
        <v>32254.38</v>
      </c>
      <c r="E127" s="402"/>
      <c r="F127" s="402"/>
      <c r="G127" s="402"/>
      <c r="H127" s="402"/>
      <c r="I127" s="402"/>
      <c r="J127" s="183">
        <f t="shared" si="0"/>
        <v>1.5779334569417198</v>
      </c>
    </row>
    <row r="128" spans="2:10" x14ac:dyDescent="0.25">
      <c r="B128" s="182" t="s">
        <v>123</v>
      </c>
      <c r="C128" s="167">
        <v>33597</v>
      </c>
      <c r="D128" s="167">
        <v>41190.1</v>
      </c>
      <c r="E128" s="402"/>
      <c r="F128" s="402"/>
      <c r="G128" s="402"/>
      <c r="H128" s="402"/>
      <c r="I128" s="402"/>
      <c r="J128" s="183">
        <f t="shared" si="0"/>
        <v>1.2260052980920915</v>
      </c>
    </row>
    <row r="129" spans="2:10" x14ac:dyDescent="0.25">
      <c r="B129" s="182" t="s">
        <v>109</v>
      </c>
      <c r="C129" s="167">
        <v>130495.71</v>
      </c>
      <c r="D129" s="167">
        <v>193896.87</v>
      </c>
      <c r="E129" s="402"/>
      <c r="F129" s="402"/>
      <c r="G129" s="402"/>
      <c r="H129" s="402"/>
      <c r="I129" s="402"/>
      <c r="J129" s="183">
        <f t="shared" si="0"/>
        <v>1.485848615253329</v>
      </c>
    </row>
    <row r="130" spans="2:10" ht="15.6" thickBot="1" x14ac:dyDescent="0.3">
      <c r="B130" s="184" t="s">
        <v>114</v>
      </c>
      <c r="C130" s="185">
        <v>22131.41</v>
      </c>
      <c r="D130" s="185">
        <v>17042.150000000001</v>
      </c>
      <c r="E130" s="403"/>
      <c r="F130" s="403"/>
      <c r="G130" s="403"/>
      <c r="H130" s="403"/>
      <c r="I130" s="403"/>
      <c r="J130" s="186">
        <f t="shared" si="0"/>
        <v>0.77004357155734771</v>
      </c>
    </row>
    <row r="132" spans="2:10" ht="15.6" thickBot="1" x14ac:dyDescent="0.3"/>
    <row r="133" spans="2:10" ht="16.2" thickBot="1" x14ac:dyDescent="0.35">
      <c r="B133" s="663" t="s">
        <v>144</v>
      </c>
      <c r="C133" s="664"/>
      <c r="D133" s="664"/>
      <c r="E133" s="664"/>
      <c r="F133" s="664"/>
      <c r="G133" s="664"/>
      <c r="H133" s="664"/>
      <c r="I133" s="664"/>
      <c r="J133" s="665"/>
    </row>
    <row r="134" spans="2:10" ht="31.8" thickBot="1" x14ac:dyDescent="0.3">
      <c r="B134" s="187" t="s">
        <v>138</v>
      </c>
      <c r="C134" s="372" t="s">
        <v>145</v>
      </c>
      <c r="D134" s="189" t="s">
        <v>140</v>
      </c>
      <c r="E134" s="400"/>
      <c r="F134" s="400"/>
      <c r="G134" s="400"/>
      <c r="H134" s="400"/>
      <c r="I134" s="400"/>
      <c r="J134" s="373" t="s">
        <v>146</v>
      </c>
    </row>
    <row r="135" spans="2:10" x14ac:dyDescent="0.25">
      <c r="B135" s="191" t="s">
        <v>81</v>
      </c>
      <c r="C135" s="192">
        <v>10159</v>
      </c>
      <c r="D135" s="192">
        <v>88015.69</v>
      </c>
      <c r="E135" s="401"/>
      <c r="F135" s="401"/>
      <c r="G135" s="401"/>
      <c r="H135" s="401"/>
      <c r="I135" s="401"/>
      <c r="J135" s="193">
        <f>D135/C135</f>
        <v>8.6638143518062805</v>
      </c>
    </row>
    <row r="136" spans="2:10" x14ac:dyDescent="0.25">
      <c r="B136" s="182" t="s">
        <v>100</v>
      </c>
      <c r="C136" s="167">
        <v>734.91</v>
      </c>
      <c r="D136" s="167">
        <v>6899.08</v>
      </c>
      <c r="E136" s="402"/>
      <c r="F136" s="402"/>
      <c r="G136" s="402"/>
      <c r="H136" s="402"/>
      <c r="I136" s="402"/>
      <c r="J136" s="183">
        <f t="shared" ref="J136:J146" si="1">D136/C136</f>
        <v>9.3876529098801225</v>
      </c>
    </row>
    <row r="137" spans="2:10" x14ac:dyDescent="0.25">
      <c r="B137" s="374" t="s">
        <v>99</v>
      </c>
      <c r="C137" s="377">
        <v>7134.75</v>
      </c>
      <c r="D137" s="375">
        <v>74577.929999999993</v>
      </c>
      <c r="E137" s="404"/>
      <c r="F137" s="404"/>
      <c r="G137" s="404"/>
      <c r="H137" s="404"/>
      <c r="I137" s="404"/>
      <c r="J137" s="376">
        <f t="shared" si="1"/>
        <v>10.452774098601912</v>
      </c>
    </row>
    <row r="138" spans="2:10" x14ac:dyDescent="0.25">
      <c r="B138" s="374" t="s">
        <v>102</v>
      </c>
      <c r="C138" s="375">
        <v>927.43</v>
      </c>
      <c r="D138" s="375">
        <v>10906.72</v>
      </c>
      <c r="E138" s="404"/>
      <c r="F138" s="404"/>
      <c r="G138" s="404"/>
      <c r="H138" s="404"/>
      <c r="I138" s="404"/>
      <c r="J138" s="376">
        <f t="shared" si="1"/>
        <v>11.760154405184219</v>
      </c>
    </row>
    <row r="139" spans="2:10" x14ac:dyDescent="0.25">
      <c r="B139" s="374" t="s">
        <v>103</v>
      </c>
      <c r="C139" s="375">
        <v>3515.06</v>
      </c>
      <c r="D139" s="375">
        <v>70417.63</v>
      </c>
      <c r="E139" s="404"/>
      <c r="F139" s="404"/>
      <c r="G139" s="404"/>
      <c r="H139" s="404"/>
      <c r="I139" s="404"/>
      <c r="J139" s="376">
        <f t="shared" si="1"/>
        <v>20.033123189931327</v>
      </c>
    </row>
    <row r="140" spans="2:10" x14ac:dyDescent="0.25">
      <c r="B140" s="182" t="s">
        <v>104</v>
      </c>
      <c r="C140" s="167">
        <v>553.54999999999995</v>
      </c>
      <c r="D140" s="167">
        <v>4548.62</v>
      </c>
      <c r="E140" s="402"/>
      <c r="F140" s="402"/>
      <c r="G140" s="402"/>
      <c r="H140" s="402"/>
      <c r="I140" s="402"/>
      <c r="J140" s="183">
        <f t="shared" si="1"/>
        <v>8.2171800198717371</v>
      </c>
    </row>
    <row r="141" spans="2:10" x14ac:dyDescent="0.25">
      <c r="B141" s="374" t="s">
        <v>101</v>
      </c>
      <c r="C141" s="375">
        <v>1818.4</v>
      </c>
      <c r="D141" s="375">
        <v>20548</v>
      </c>
      <c r="E141" s="404"/>
      <c r="F141" s="404"/>
      <c r="G141" s="404"/>
      <c r="H141" s="404"/>
      <c r="I141" s="404"/>
      <c r="J141" s="376">
        <f t="shared" si="1"/>
        <v>11.300043994720633</v>
      </c>
    </row>
    <row r="142" spans="2:10" x14ac:dyDescent="0.25">
      <c r="B142" s="374" t="s">
        <v>121</v>
      </c>
      <c r="C142" s="375">
        <v>1122.23</v>
      </c>
      <c r="D142" s="375">
        <v>13768.32</v>
      </c>
      <c r="E142" s="404"/>
      <c r="F142" s="404"/>
      <c r="G142" s="404"/>
      <c r="H142" s="404"/>
      <c r="I142" s="404"/>
      <c r="J142" s="376">
        <f t="shared" si="1"/>
        <v>12.268714969302193</v>
      </c>
    </row>
    <row r="143" spans="2:10" x14ac:dyDescent="0.25">
      <c r="B143" s="182" t="s">
        <v>120</v>
      </c>
      <c r="C143" s="167">
        <v>122.81</v>
      </c>
      <c r="D143" s="167">
        <v>1064.17</v>
      </c>
      <c r="E143" s="402"/>
      <c r="F143" s="402"/>
      <c r="G143" s="402"/>
      <c r="H143" s="402"/>
      <c r="I143" s="402"/>
      <c r="J143" s="183">
        <f t="shared" si="1"/>
        <v>8.6651738457780318</v>
      </c>
    </row>
    <row r="144" spans="2:10" x14ac:dyDescent="0.25">
      <c r="B144" s="374" t="s">
        <v>123</v>
      </c>
      <c r="C144" s="375">
        <v>304</v>
      </c>
      <c r="D144" s="375">
        <v>3305.6</v>
      </c>
      <c r="E144" s="404"/>
      <c r="F144" s="404"/>
      <c r="G144" s="404"/>
      <c r="H144" s="404"/>
      <c r="I144" s="404"/>
      <c r="J144" s="376">
        <f t="shared" si="1"/>
        <v>10.873684210526315</v>
      </c>
    </row>
    <row r="145" spans="2:10" x14ac:dyDescent="0.25">
      <c r="B145" s="182" t="s">
        <v>109</v>
      </c>
      <c r="C145" s="167">
        <v>24695.55</v>
      </c>
      <c r="D145" s="167">
        <v>169998.57</v>
      </c>
      <c r="E145" s="402"/>
      <c r="F145" s="402"/>
      <c r="G145" s="402"/>
      <c r="H145" s="402"/>
      <c r="I145" s="402"/>
      <c r="J145" s="183">
        <f t="shared" si="1"/>
        <v>6.8837733923723103</v>
      </c>
    </row>
    <row r="146" spans="2:10" ht="15.6" thickBot="1" x14ac:dyDescent="0.3">
      <c r="B146" s="184" t="s">
        <v>114</v>
      </c>
      <c r="C146" s="185">
        <v>459.52</v>
      </c>
      <c r="D146" s="185">
        <v>2620.59</v>
      </c>
      <c r="E146" s="403"/>
      <c r="F146" s="403"/>
      <c r="G146" s="403"/>
      <c r="H146" s="403"/>
      <c r="I146" s="403"/>
      <c r="J146" s="186">
        <f t="shared" si="1"/>
        <v>5.7028856197771596</v>
      </c>
    </row>
    <row r="147" spans="2:10" x14ac:dyDescent="0.25">
      <c r="B147" s="378" t="s">
        <v>147</v>
      </c>
      <c r="C147" s="379">
        <f>SUM(C135:C146)</f>
        <v>51547.21</v>
      </c>
      <c r="D147" s="379">
        <f>SUM(D135:D146)</f>
        <v>466670.92000000004</v>
      </c>
      <c r="E147" s="379"/>
      <c r="F147" s="379"/>
      <c r="G147" s="379"/>
      <c r="H147" s="379"/>
      <c r="I147" s="379"/>
      <c r="J147" s="380">
        <f>+D147/C147</f>
        <v>9.0532721363581086</v>
      </c>
    </row>
  </sheetData>
  <mergeCells count="16">
    <mergeCell ref="B42:B54"/>
    <mergeCell ref="B133:J133"/>
    <mergeCell ref="B79:D79"/>
    <mergeCell ref="B81:B93"/>
    <mergeCell ref="B4:D4"/>
    <mergeCell ref="B40:D40"/>
    <mergeCell ref="B6:B13"/>
    <mergeCell ref="B14:B17"/>
    <mergeCell ref="B18:B22"/>
    <mergeCell ref="B23:B26"/>
    <mergeCell ref="B27:B37"/>
    <mergeCell ref="B104:D104"/>
    <mergeCell ref="B117:J117"/>
    <mergeCell ref="B55:B59"/>
    <mergeCell ref="B60:B64"/>
    <mergeCell ref="B67:B75"/>
  </mergeCells>
  <pageMargins left="0.511811024" right="0.511811024" top="0.78740157499999996" bottom="0.78740157499999996" header="0.31496062000000002" footer="0.31496062000000002"/>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E28B08-8497-2D43-868A-E3E61BC9F241}">
  <dimension ref="A4:H39"/>
  <sheetViews>
    <sheetView topLeftCell="A30" workbookViewId="0">
      <selection activeCell="C27" sqref="C27"/>
    </sheetView>
  </sheetViews>
  <sheetFormatPr defaultColWidth="10.6328125" defaultRowHeight="15" x14ac:dyDescent="0.25"/>
  <cols>
    <col min="1" max="1" width="12.54296875" bestFit="1" customWidth="1"/>
    <col min="2" max="2" width="17.54296875" customWidth="1"/>
    <col min="4" max="4" width="10.90625" bestFit="1" customWidth="1"/>
    <col min="6" max="6" width="6.08984375" bestFit="1" customWidth="1"/>
    <col min="7" max="7" width="11.6328125" bestFit="1" customWidth="1"/>
    <col min="8" max="8" width="10.90625" bestFit="1" customWidth="1"/>
  </cols>
  <sheetData>
    <row r="4" spans="1:6" ht="15.6" thickBot="1" x14ac:dyDescent="0.3"/>
    <row r="5" spans="1:6" ht="15.6" thickBot="1" x14ac:dyDescent="0.3">
      <c r="B5" s="671" t="s">
        <v>148</v>
      </c>
      <c r="C5" s="672"/>
      <c r="D5" s="672"/>
      <c r="E5" s="672"/>
      <c r="F5" s="673"/>
    </row>
    <row r="6" spans="1:6" ht="15.6" thickBot="1" x14ac:dyDescent="0.3">
      <c r="B6" s="220" t="s">
        <v>149</v>
      </c>
      <c r="C6" s="221"/>
      <c r="D6" s="221"/>
      <c r="E6" s="221"/>
      <c r="F6" s="221"/>
    </row>
    <row r="7" spans="1:6" ht="15.6" thickBot="1" x14ac:dyDescent="0.3">
      <c r="B7" s="209"/>
      <c r="C7" s="210">
        <v>2017</v>
      </c>
      <c r="D7" s="210">
        <v>2018</v>
      </c>
      <c r="E7" s="210">
        <v>2019</v>
      </c>
      <c r="F7" s="219">
        <v>2020</v>
      </c>
    </row>
    <row r="8" spans="1:6" ht="15.6" thickBot="1" x14ac:dyDescent="0.3">
      <c r="B8" s="211" t="s">
        <v>111</v>
      </c>
      <c r="C8" s="214">
        <v>320</v>
      </c>
      <c r="D8" s="214">
        <v>495</v>
      </c>
      <c r="E8" s="214">
        <v>763</v>
      </c>
      <c r="F8" s="214">
        <v>0</v>
      </c>
    </row>
    <row r="9" spans="1:6" ht="15.6" thickBot="1" x14ac:dyDescent="0.3">
      <c r="B9" s="211" t="s">
        <v>150</v>
      </c>
      <c r="C9" s="214">
        <v>193</v>
      </c>
      <c r="D9" s="214">
        <v>468</v>
      </c>
      <c r="E9" s="214">
        <v>355</v>
      </c>
      <c r="F9" s="214">
        <v>0</v>
      </c>
    </row>
    <row r="10" spans="1:6" ht="15.6" thickBot="1" x14ac:dyDescent="0.3">
      <c r="B10" s="211" t="s">
        <v>105</v>
      </c>
      <c r="C10" s="214">
        <v>300</v>
      </c>
      <c r="D10" s="214">
        <v>716</v>
      </c>
      <c r="E10" s="215">
        <v>1407.7</v>
      </c>
      <c r="F10" s="215">
        <v>2040</v>
      </c>
    </row>
    <row r="11" spans="1:6" ht="15.6" thickBot="1" x14ac:dyDescent="0.3">
      <c r="B11" s="211" t="s">
        <v>151</v>
      </c>
      <c r="C11" s="214">
        <v>545</v>
      </c>
      <c r="D11" s="214">
        <v>620</v>
      </c>
      <c r="E11" s="214">
        <v>287.10000000000002</v>
      </c>
      <c r="F11" s="215">
        <v>1060</v>
      </c>
    </row>
    <row r="12" spans="1:6" ht="15.6" thickBot="1" x14ac:dyDescent="0.3">
      <c r="A12" s="367" t="s">
        <v>152</v>
      </c>
      <c r="B12" s="382" t="s">
        <v>153</v>
      </c>
      <c r="C12" s="383">
        <v>12633</v>
      </c>
      <c r="D12" s="383">
        <v>376176</v>
      </c>
      <c r="E12" s="384">
        <v>587.9</v>
      </c>
      <c r="F12" s="385">
        <v>413</v>
      </c>
    </row>
    <row r="13" spans="1:6" ht="15.6" thickBot="1" x14ac:dyDescent="0.3">
      <c r="A13" s="367" t="s">
        <v>152</v>
      </c>
      <c r="B13" s="382" t="s">
        <v>154</v>
      </c>
      <c r="C13" s="384">
        <v>502.3</v>
      </c>
      <c r="D13" s="383">
        <v>179509</v>
      </c>
      <c r="E13" s="384">
        <v>173.5</v>
      </c>
      <c r="F13" s="385">
        <v>144</v>
      </c>
    </row>
    <row r="14" spans="1:6" ht="15.6" thickBot="1" x14ac:dyDescent="0.3">
      <c r="A14" s="367" t="s">
        <v>152</v>
      </c>
      <c r="B14" s="382" t="s">
        <v>155</v>
      </c>
      <c r="C14" s="384">
        <v>25.5</v>
      </c>
      <c r="D14" s="383">
        <v>12943</v>
      </c>
      <c r="E14" s="384">
        <v>30.1</v>
      </c>
      <c r="F14" s="385">
        <v>0</v>
      </c>
    </row>
    <row r="15" spans="1:6" ht="21.9" customHeight="1" thickBot="1" x14ac:dyDescent="0.3">
      <c r="B15" s="212" t="s">
        <v>156</v>
      </c>
      <c r="C15" s="217">
        <v>63</v>
      </c>
      <c r="D15" s="217">
        <v>0</v>
      </c>
      <c r="E15" s="217">
        <v>0</v>
      </c>
      <c r="F15" s="214">
        <v>0</v>
      </c>
    </row>
    <row r="16" spans="1:6" ht="15.6" thickBot="1" x14ac:dyDescent="0.3">
      <c r="B16" s="212" t="s">
        <v>157</v>
      </c>
      <c r="C16" s="217">
        <v>89</v>
      </c>
      <c r="D16" s="217">
        <v>465</v>
      </c>
      <c r="E16" s="217">
        <v>2.6</v>
      </c>
      <c r="F16" s="214">
        <v>0</v>
      </c>
    </row>
    <row r="17" spans="2:6" ht="15.6" thickBot="1" x14ac:dyDescent="0.3">
      <c r="B17" s="212" t="s">
        <v>158</v>
      </c>
      <c r="C17" s="216">
        <v>25000</v>
      </c>
      <c r="D17" s="217"/>
      <c r="E17" s="216">
        <v>1200</v>
      </c>
      <c r="F17" s="214">
        <v>0</v>
      </c>
    </row>
    <row r="18" spans="2:6" ht="15.6" thickBot="1" x14ac:dyDescent="0.3">
      <c r="B18" s="212" t="s">
        <v>159</v>
      </c>
      <c r="C18" s="217">
        <v>780</v>
      </c>
      <c r="D18" s="217">
        <v>560</v>
      </c>
      <c r="E18" s="216">
        <v>1344</v>
      </c>
      <c r="F18" s="214">
        <v>950</v>
      </c>
    </row>
    <row r="19" spans="2:6" ht="15.6" thickBot="1" x14ac:dyDescent="0.3">
      <c r="B19" s="212" t="s">
        <v>59</v>
      </c>
      <c r="C19" s="217">
        <v>250</v>
      </c>
      <c r="D19" s="217">
        <v>180</v>
      </c>
      <c r="E19" s="217">
        <v>40</v>
      </c>
      <c r="F19" s="214">
        <v>70</v>
      </c>
    </row>
    <row r="20" spans="2:6" ht="15.6" thickBot="1" x14ac:dyDescent="0.3">
      <c r="B20" s="212" t="s">
        <v>160</v>
      </c>
      <c r="C20" s="216">
        <v>1100</v>
      </c>
      <c r="D20" s="217">
        <v>0</v>
      </c>
      <c r="E20" s="216">
        <v>2500</v>
      </c>
      <c r="F20" s="214">
        <v>0</v>
      </c>
    </row>
    <row r="21" spans="2:6" ht="15.6" thickBot="1" x14ac:dyDescent="0.3">
      <c r="B21" s="212" t="s">
        <v>161</v>
      </c>
      <c r="C21" s="217">
        <v>550</v>
      </c>
      <c r="D21" s="217">
        <v>0</v>
      </c>
      <c r="E21" s="217">
        <v>0</v>
      </c>
      <c r="F21" s="214">
        <v>0</v>
      </c>
    </row>
    <row r="22" spans="2:6" ht="15.6" thickBot="1" x14ac:dyDescent="0.3">
      <c r="B22" s="212" t="s">
        <v>162</v>
      </c>
      <c r="C22" s="217">
        <v>220</v>
      </c>
      <c r="D22" s="217">
        <v>0</v>
      </c>
      <c r="E22" s="217">
        <v>0</v>
      </c>
      <c r="F22" s="214">
        <v>0</v>
      </c>
    </row>
    <row r="23" spans="2:6" ht="15.6" thickBot="1" x14ac:dyDescent="0.3">
      <c r="B23" s="212" t="s">
        <v>163</v>
      </c>
      <c r="C23" s="217">
        <v>85</v>
      </c>
      <c r="D23" s="217">
        <v>0</v>
      </c>
      <c r="E23" s="217">
        <v>30</v>
      </c>
      <c r="F23" s="214">
        <v>0</v>
      </c>
    </row>
    <row r="24" spans="2:6" ht="15.6" thickBot="1" x14ac:dyDescent="0.3">
      <c r="B24" s="212" t="s">
        <v>164</v>
      </c>
      <c r="C24" s="217">
        <v>75</v>
      </c>
      <c r="D24" s="217">
        <v>26</v>
      </c>
      <c r="E24" s="217">
        <v>20</v>
      </c>
      <c r="F24" s="214">
        <v>15</v>
      </c>
    </row>
    <row r="25" spans="2:6" ht="15.6" thickBot="1" x14ac:dyDescent="0.3">
      <c r="B25" s="212" t="s">
        <v>165</v>
      </c>
      <c r="C25" s="217">
        <v>144</v>
      </c>
      <c r="D25" s="217">
        <v>553</v>
      </c>
      <c r="E25" s="217">
        <v>75</v>
      </c>
      <c r="F25" s="214">
        <v>244</v>
      </c>
    </row>
    <row r="26" spans="2:6" ht="15.6" thickBot="1" x14ac:dyDescent="0.3">
      <c r="B26" s="212" t="s">
        <v>166</v>
      </c>
      <c r="C26" s="217">
        <v>75</v>
      </c>
      <c r="D26" s="217">
        <v>193</v>
      </c>
      <c r="E26" s="217">
        <v>84</v>
      </c>
      <c r="F26" s="214">
        <v>680</v>
      </c>
    </row>
    <row r="27" spans="2:6" x14ac:dyDescent="0.25">
      <c r="B27" s="212" t="s">
        <v>167</v>
      </c>
      <c r="C27" s="217">
        <v>0</v>
      </c>
      <c r="D27" s="217">
        <v>0</v>
      </c>
      <c r="E27" s="217">
        <v>401.5</v>
      </c>
      <c r="F27" s="214">
        <v>0</v>
      </c>
    </row>
    <row r="28" spans="2:6" ht="15.6" thickBot="1" x14ac:dyDescent="0.3">
      <c r="B28" s="213" t="s">
        <v>67</v>
      </c>
      <c r="C28" s="218">
        <v>42874.8</v>
      </c>
      <c r="D28" s="218">
        <v>572711</v>
      </c>
      <c r="E28" s="381">
        <v>8815.9</v>
      </c>
      <c r="F28" s="381">
        <v>5616</v>
      </c>
    </row>
    <row r="29" spans="2:6" x14ac:dyDescent="0.25">
      <c r="B29" s="492" t="s">
        <v>168</v>
      </c>
    </row>
    <row r="31" spans="2:6" ht="59.1" customHeight="1" x14ac:dyDescent="0.25">
      <c r="B31" s="674" t="s">
        <v>169</v>
      </c>
      <c r="C31" s="674"/>
      <c r="D31" s="674"/>
      <c r="E31" s="230"/>
      <c r="F31" s="230"/>
    </row>
    <row r="33" spans="6:8" ht="15.6" thickBot="1" x14ac:dyDescent="0.3"/>
    <row r="34" spans="6:8" ht="43.8" thickBot="1" x14ac:dyDescent="0.3">
      <c r="F34" s="226" t="s">
        <v>170</v>
      </c>
      <c r="G34" s="227" t="s">
        <v>171</v>
      </c>
      <c r="H34" s="227" t="s">
        <v>172</v>
      </c>
    </row>
    <row r="35" spans="6:8" ht="15.6" thickBot="1" x14ac:dyDescent="0.3">
      <c r="F35" s="228">
        <v>2008</v>
      </c>
      <c r="G35" s="229" t="s">
        <v>173</v>
      </c>
      <c r="H35" s="229" t="s">
        <v>174</v>
      </c>
    </row>
    <row r="36" spans="6:8" ht="15.6" thickBot="1" x14ac:dyDescent="0.3">
      <c r="F36" s="228">
        <v>2009</v>
      </c>
      <c r="G36" s="229" t="s">
        <v>175</v>
      </c>
      <c r="H36" s="229" t="s">
        <v>176</v>
      </c>
    </row>
    <row r="37" spans="6:8" ht="15.6" thickBot="1" x14ac:dyDescent="0.3">
      <c r="F37" s="228">
        <v>2010</v>
      </c>
      <c r="G37" s="229" t="s">
        <v>177</v>
      </c>
      <c r="H37" s="229" t="s">
        <v>178</v>
      </c>
    </row>
    <row r="38" spans="6:8" ht="15.6" thickBot="1" x14ac:dyDescent="0.3">
      <c r="F38" s="228">
        <v>2011</v>
      </c>
      <c r="G38" s="229" t="s">
        <v>179</v>
      </c>
      <c r="H38" s="229" t="s">
        <v>180</v>
      </c>
    </row>
    <row r="39" spans="6:8" ht="15.6" thickBot="1" x14ac:dyDescent="0.3">
      <c r="F39" s="228">
        <v>2012</v>
      </c>
      <c r="G39" s="229" t="s">
        <v>181</v>
      </c>
      <c r="H39" s="229" t="s">
        <v>182</v>
      </c>
    </row>
  </sheetData>
  <mergeCells count="2">
    <mergeCell ref="B5:F5"/>
    <mergeCell ref="B31:D31"/>
  </mergeCell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62841-5DF6-5F4C-9B6C-6DBBEE078219}">
  <dimension ref="B1:AN81"/>
  <sheetViews>
    <sheetView topLeftCell="G1" workbookViewId="0">
      <selection activeCell="N2" sqref="N2"/>
    </sheetView>
  </sheetViews>
  <sheetFormatPr defaultColWidth="10.6328125" defaultRowHeight="15" x14ac:dyDescent="0.25"/>
  <cols>
    <col min="9" max="9" width="15.54296875" customWidth="1"/>
    <col min="10" max="10" width="11.6328125" customWidth="1"/>
    <col min="12" max="12" width="8.1796875" customWidth="1"/>
    <col min="13" max="17" width="7.36328125" bestFit="1" customWidth="1"/>
    <col min="18" max="18" width="10" bestFit="1" customWidth="1"/>
    <col min="19" max="19" width="13.90625" bestFit="1" customWidth="1"/>
    <col min="20" max="20" width="11.453125" bestFit="1" customWidth="1"/>
    <col min="22" max="22" width="8.453125" bestFit="1" customWidth="1"/>
    <col min="23" max="24" width="6.453125" bestFit="1" customWidth="1"/>
    <col min="25" max="25" width="8.08984375" bestFit="1" customWidth="1"/>
    <col min="26" max="26" width="6.54296875" customWidth="1"/>
    <col min="27" max="27" width="6.81640625" customWidth="1"/>
    <col min="28" max="28" width="9.08984375" bestFit="1" customWidth="1"/>
    <col min="29" max="29" width="13.81640625" bestFit="1" customWidth="1"/>
    <col min="30" max="30" width="12.1796875" bestFit="1" customWidth="1"/>
    <col min="32" max="32" width="8.453125" bestFit="1" customWidth="1"/>
    <col min="33" max="34" width="6.453125" bestFit="1" customWidth="1"/>
    <col min="35" max="35" width="8.08984375" bestFit="1" customWidth="1"/>
    <col min="36" max="36" width="6.453125" bestFit="1" customWidth="1"/>
    <col min="37" max="37" width="7.08984375" customWidth="1"/>
    <col min="38" max="38" width="9.08984375" bestFit="1" customWidth="1"/>
    <col min="39" max="39" width="13.81640625" bestFit="1" customWidth="1"/>
    <col min="40" max="40" width="12.1796875" bestFit="1" customWidth="1"/>
  </cols>
  <sheetData>
    <row r="1" spans="2:36" x14ac:dyDescent="0.25">
      <c r="I1" s="367" t="s">
        <v>183</v>
      </c>
      <c r="J1" s="367" t="s">
        <v>184</v>
      </c>
      <c r="L1" s="367" t="s">
        <v>185</v>
      </c>
      <c r="N1" s="367" t="s">
        <v>186</v>
      </c>
    </row>
    <row r="2" spans="2:36" x14ac:dyDescent="0.25">
      <c r="I2">
        <v>1.03</v>
      </c>
      <c r="J2" s="149" t="e">
        <f>+'[7]CONSUMO PERCAPITA DE HORTICOLAS'!F26/'[7]CONSUMO PERCAPITA DE HORTICOLAS'!F17</f>
        <v>#REF!</v>
      </c>
      <c r="L2" s="429" t="e">
        <f>+'[7]CONSUMO PERCAPITA DE HORTICOLAS'!F36/'[7]CONSUMO PERCAPITA DE HORTICOLAS'!F17</f>
        <v>#REF!</v>
      </c>
      <c r="N2" s="429" t="e">
        <f>+'[7]CONSUMO PERCAPITA DE HORTICOLAS'!F56/'[7]CONSUMO PERCAPITA DE HORTICOLAS'!F17</f>
        <v>#REF!</v>
      </c>
    </row>
    <row r="4" spans="2:36" x14ac:dyDescent="0.25">
      <c r="B4" s="367" t="s">
        <v>187</v>
      </c>
      <c r="K4" s="367" t="s">
        <v>188</v>
      </c>
    </row>
    <row r="7" spans="2:36" ht="40.5" customHeight="1" thickBot="1" x14ac:dyDescent="0.3">
      <c r="B7" s="685" t="s">
        <v>189</v>
      </c>
      <c r="C7" s="686"/>
      <c r="D7" s="686"/>
      <c r="E7" s="686"/>
      <c r="F7" s="686"/>
      <c r="G7" s="686"/>
      <c r="H7" s="686"/>
      <c r="I7" s="686"/>
      <c r="K7" s="685" t="s">
        <v>190</v>
      </c>
      <c r="L7" s="686"/>
      <c r="M7" s="686"/>
      <c r="N7" s="686"/>
      <c r="O7" s="686"/>
      <c r="P7" s="686"/>
      <c r="Q7" s="686"/>
      <c r="R7" s="686"/>
      <c r="T7" s="685" t="s">
        <v>191</v>
      </c>
      <c r="U7" s="686"/>
      <c r="V7" s="686"/>
      <c r="W7" s="686"/>
      <c r="X7" s="686"/>
      <c r="Y7" s="686"/>
      <c r="Z7" s="686"/>
      <c r="AA7" s="686"/>
      <c r="AC7" s="685" t="s">
        <v>192</v>
      </c>
      <c r="AD7" s="686"/>
      <c r="AE7" s="686"/>
      <c r="AF7" s="686"/>
      <c r="AG7" s="686"/>
      <c r="AH7" s="686"/>
      <c r="AI7" s="686"/>
      <c r="AJ7" s="686"/>
    </row>
    <row r="8" spans="2:36" s="2" customFormat="1" ht="15.6" thickBot="1" x14ac:dyDescent="0.3">
      <c r="B8" s="226" t="s">
        <v>149</v>
      </c>
      <c r="C8" s="231" t="s">
        <v>193</v>
      </c>
      <c r="D8" s="231" t="s">
        <v>102</v>
      </c>
      <c r="E8" s="231" t="s">
        <v>194</v>
      </c>
      <c r="F8" s="231" t="s">
        <v>195</v>
      </c>
      <c r="G8" s="231" t="s">
        <v>80</v>
      </c>
      <c r="H8" s="231" t="s">
        <v>196</v>
      </c>
      <c r="I8" s="231" t="s">
        <v>197</v>
      </c>
      <c r="K8" s="226" t="s">
        <v>149</v>
      </c>
      <c r="L8" s="231" t="s">
        <v>193</v>
      </c>
      <c r="M8" s="231" t="s">
        <v>102</v>
      </c>
      <c r="N8" s="231" t="s">
        <v>194</v>
      </c>
      <c r="O8" s="231" t="s">
        <v>195</v>
      </c>
      <c r="P8" s="231" t="s">
        <v>80</v>
      </c>
      <c r="Q8" s="231" t="s">
        <v>196</v>
      </c>
      <c r="R8" s="231" t="s">
        <v>197</v>
      </c>
      <c r="T8" s="226" t="s">
        <v>149</v>
      </c>
      <c r="U8" s="231" t="s">
        <v>193</v>
      </c>
      <c r="V8" s="231" t="s">
        <v>102</v>
      </c>
      <c r="W8" s="231" t="s">
        <v>194</v>
      </c>
      <c r="X8" s="231" t="s">
        <v>195</v>
      </c>
      <c r="Y8" s="231" t="s">
        <v>80</v>
      </c>
      <c r="Z8" s="231" t="s">
        <v>196</v>
      </c>
      <c r="AA8" s="231" t="s">
        <v>197</v>
      </c>
      <c r="AC8" s="226" t="s">
        <v>149</v>
      </c>
      <c r="AD8" s="231" t="s">
        <v>193</v>
      </c>
      <c r="AE8" s="231" t="s">
        <v>102</v>
      </c>
      <c r="AF8" s="231" t="s">
        <v>194</v>
      </c>
      <c r="AG8" s="231" t="s">
        <v>195</v>
      </c>
      <c r="AH8" s="231" t="s">
        <v>80</v>
      </c>
      <c r="AI8" s="231" t="s">
        <v>196</v>
      </c>
      <c r="AJ8" s="231" t="s">
        <v>197</v>
      </c>
    </row>
    <row r="9" spans="2:36" ht="15.6" thickBot="1" x14ac:dyDescent="0.3">
      <c r="B9" s="677" t="s">
        <v>198</v>
      </c>
      <c r="C9" s="238" t="s">
        <v>86</v>
      </c>
      <c r="D9" s="431">
        <v>6750</v>
      </c>
      <c r="E9" s="431">
        <v>9300</v>
      </c>
      <c r="F9" s="431">
        <v>4100</v>
      </c>
      <c r="G9" s="431">
        <v>5330</v>
      </c>
      <c r="H9" s="431">
        <v>25480</v>
      </c>
      <c r="I9" s="239"/>
      <c r="K9" s="677" t="s">
        <v>198</v>
      </c>
      <c r="L9" s="431" t="s">
        <v>86</v>
      </c>
      <c r="M9" s="431">
        <v>6750</v>
      </c>
      <c r="N9" s="431">
        <v>9300</v>
      </c>
      <c r="O9" s="431">
        <v>4100</v>
      </c>
      <c r="P9" s="431">
        <v>5330</v>
      </c>
      <c r="Q9" s="431">
        <v>25480</v>
      </c>
      <c r="R9" s="239"/>
      <c r="T9" s="677" t="s">
        <v>198</v>
      </c>
      <c r="U9" s="431" t="s">
        <v>86</v>
      </c>
      <c r="V9" s="431">
        <v>6750</v>
      </c>
      <c r="W9" s="431">
        <v>9300</v>
      </c>
      <c r="X9" s="431">
        <v>4100</v>
      </c>
      <c r="Y9" s="431">
        <v>5330</v>
      </c>
      <c r="Z9" s="431">
        <v>25480</v>
      </c>
      <c r="AA9" s="239"/>
      <c r="AC9" s="677" t="s">
        <v>198</v>
      </c>
      <c r="AD9" s="431" t="s">
        <v>86</v>
      </c>
      <c r="AE9" s="431">
        <v>6750</v>
      </c>
      <c r="AF9" s="431">
        <v>9300</v>
      </c>
      <c r="AG9" s="431">
        <v>4100</v>
      </c>
      <c r="AH9" s="431">
        <v>5330</v>
      </c>
      <c r="AI9" s="431">
        <v>25480</v>
      </c>
      <c r="AJ9" s="239"/>
    </row>
    <row r="10" spans="2:36" ht="15.6" thickBot="1" x14ac:dyDescent="0.3">
      <c r="B10" s="678"/>
      <c r="C10" s="240" t="s">
        <v>199</v>
      </c>
      <c r="D10" s="432">
        <v>2700</v>
      </c>
      <c r="E10" s="432">
        <v>3500</v>
      </c>
      <c r="F10" s="432">
        <v>0</v>
      </c>
      <c r="G10" s="432">
        <v>0</v>
      </c>
      <c r="H10" s="432">
        <v>6200</v>
      </c>
      <c r="I10" s="239"/>
      <c r="K10" s="678"/>
      <c r="L10" s="432" t="s">
        <v>199</v>
      </c>
      <c r="M10" s="432" t="e">
        <f>+M11-M9</f>
        <v>#REF!</v>
      </c>
      <c r="N10" s="432" t="e">
        <f t="shared" ref="N10:Q10" si="0">+N11-N9</f>
        <v>#REF!</v>
      </c>
      <c r="O10" s="432" t="e">
        <f t="shared" si="0"/>
        <v>#REF!</v>
      </c>
      <c r="P10" s="432" t="e">
        <f t="shared" si="0"/>
        <v>#REF!</v>
      </c>
      <c r="Q10" s="432" t="e">
        <f t="shared" si="0"/>
        <v>#REF!</v>
      </c>
      <c r="R10" s="239"/>
      <c r="T10" s="678"/>
      <c r="U10" s="432" t="s">
        <v>199</v>
      </c>
      <c r="V10" s="432" t="e">
        <f>+V11-V9</f>
        <v>#REF!</v>
      </c>
      <c r="W10" s="432" t="e">
        <f t="shared" ref="W10:Z10" si="1">+W11-W9</f>
        <v>#REF!</v>
      </c>
      <c r="X10" s="432" t="e">
        <f t="shared" si="1"/>
        <v>#REF!</v>
      </c>
      <c r="Y10" s="432" t="e">
        <f t="shared" si="1"/>
        <v>#REF!</v>
      </c>
      <c r="Z10" s="432" t="e">
        <f t="shared" si="1"/>
        <v>#REF!</v>
      </c>
      <c r="AA10" s="239"/>
      <c r="AC10" s="678"/>
      <c r="AD10" s="432" t="s">
        <v>199</v>
      </c>
      <c r="AE10" s="432" t="e">
        <f>+AE11-AE9</f>
        <v>#REF!</v>
      </c>
      <c r="AF10" s="432" t="e">
        <f t="shared" ref="AF10:AI10" si="2">+AF11-AF9</f>
        <v>#REF!</v>
      </c>
      <c r="AG10" s="432" t="e">
        <f t="shared" si="2"/>
        <v>#REF!</v>
      </c>
      <c r="AH10" s="432" t="e">
        <f t="shared" si="2"/>
        <v>#REF!</v>
      </c>
      <c r="AI10" s="432" t="e">
        <f t="shared" si="2"/>
        <v>#REF!</v>
      </c>
      <c r="AJ10" s="239"/>
    </row>
    <row r="11" spans="2:36" ht="15.6" thickBot="1" x14ac:dyDescent="0.3">
      <c r="B11" s="679"/>
      <c r="C11" s="241" t="s">
        <v>200</v>
      </c>
      <c r="D11" s="433">
        <v>9450</v>
      </c>
      <c r="E11" s="433">
        <v>12800</v>
      </c>
      <c r="F11" s="433">
        <v>4100</v>
      </c>
      <c r="G11" s="433">
        <v>5330</v>
      </c>
      <c r="H11" s="433">
        <v>31680</v>
      </c>
      <c r="I11" s="232" t="s">
        <v>201</v>
      </c>
      <c r="J11" s="461"/>
      <c r="K11" s="679"/>
      <c r="L11" s="433" t="s">
        <v>200</v>
      </c>
      <c r="M11" s="433" t="e">
        <f>+D11*$J$2</f>
        <v>#REF!</v>
      </c>
      <c r="N11" s="433" t="e">
        <f t="shared" ref="N11:Q11" si="3">+E11*$J$2</f>
        <v>#REF!</v>
      </c>
      <c r="O11" s="433" t="e">
        <f t="shared" si="3"/>
        <v>#REF!</v>
      </c>
      <c r="P11" s="433" t="e">
        <f t="shared" si="3"/>
        <v>#REF!</v>
      </c>
      <c r="Q11" s="433" t="e">
        <f t="shared" si="3"/>
        <v>#REF!</v>
      </c>
      <c r="R11" s="232" t="s">
        <v>201</v>
      </c>
      <c r="T11" s="679"/>
      <c r="U11" s="433" t="s">
        <v>200</v>
      </c>
      <c r="V11" s="433" t="e">
        <f>+D11*$L$2</f>
        <v>#REF!</v>
      </c>
      <c r="W11" s="433" t="e">
        <f t="shared" ref="W11:Z11" si="4">+E11*$L$2</f>
        <v>#REF!</v>
      </c>
      <c r="X11" s="433" t="e">
        <f t="shared" si="4"/>
        <v>#REF!</v>
      </c>
      <c r="Y11" s="433" t="e">
        <f t="shared" si="4"/>
        <v>#REF!</v>
      </c>
      <c r="Z11" s="433" t="e">
        <f t="shared" si="4"/>
        <v>#REF!</v>
      </c>
      <c r="AA11" s="232" t="s">
        <v>201</v>
      </c>
      <c r="AC11" s="679"/>
      <c r="AD11" s="433" t="s">
        <v>200</v>
      </c>
      <c r="AE11" s="433" t="e">
        <f>+D11*$N$2</f>
        <v>#REF!</v>
      </c>
      <c r="AF11" s="433" t="e">
        <f t="shared" ref="AF11:AI11" si="5">+E11*$N$2</f>
        <v>#REF!</v>
      </c>
      <c r="AG11" s="433" t="e">
        <f t="shared" si="5"/>
        <v>#REF!</v>
      </c>
      <c r="AH11" s="433" t="e">
        <f t="shared" si="5"/>
        <v>#REF!</v>
      </c>
      <c r="AI11" s="433" t="e">
        <f t="shared" si="5"/>
        <v>#REF!</v>
      </c>
      <c r="AJ11" s="232" t="s">
        <v>201</v>
      </c>
    </row>
    <row r="12" spans="2:36" ht="15.6" thickBot="1" x14ac:dyDescent="0.3">
      <c r="B12" s="677" t="s">
        <v>202</v>
      </c>
      <c r="C12" s="238" t="s">
        <v>86</v>
      </c>
      <c r="D12" s="431">
        <v>280</v>
      </c>
      <c r="E12" s="431">
        <v>1675</v>
      </c>
      <c r="F12" s="431">
        <v>800</v>
      </c>
      <c r="G12" s="431">
        <v>3250</v>
      </c>
      <c r="H12" s="431">
        <v>6005</v>
      </c>
      <c r="I12" s="239"/>
      <c r="K12" s="677" t="s">
        <v>202</v>
      </c>
      <c r="L12" s="431" t="s">
        <v>86</v>
      </c>
      <c r="M12" s="431">
        <v>280</v>
      </c>
      <c r="N12" s="431">
        <v>1675</v>
      </c>
      <c r="O12" s="431">
        <v>800</v>
      </c>
      <c r="P12" s="431">
        <v>3250</v>
      </c>
      <c r="Q12" s="431">
        <v>6005</v>
      </c>
      <c r="R12" s="239"/>
      <c r="T12" s="677" t="s">
        <v>202</v>
      </c>
      <c r="U12" s="431" t="s">
        <v>86</v>
      </c>
      <c r="V12" s="431">
        <v>280</v>
      </c>
      <c r="W12" s="431">
        <v>1675</v>
      </c>
      <c r="X12" s="431">
        <v>800</v>
      </c>
      <c r="Y12" s="431">
        <v>3250</v>
      </c>
      <c r="Z12" s="431">
        <v>6005</v>
      </c>
      <c r="AA12" s="239"/>
      <c r="AC12" s="677" t="s">
        <v>202</v>
      </c>
      <c r="AD12" s="431" t="s">
        <v>86</v>
      </c>
      <c r="AE12" s="431">
        <v>280</v>
      </c>
      <c r="AF12" s="431">
        <v>1675</v>
      </c>
      <c r="AG12" s="431">
        <v>800</v>
      </c>
      <c r="AH12" s="431">
        <v>3250</v>
      </c>
      <c r="AI12" s="431">
        <v>6005</v>
      </c>
      <c r="AJ12" s="239"/>
    </row>
    <row r="13" spans="2:36" ht="15.6" thickBot="1" x14ac:dyDescent="0.3">
      <c r="B13" s="678"/>
      <c r="C13" s="242" t="s">
        <v>199</v>
      </c>
      <c r="D13" s="434">
        <v>390</v>
      </c>
      <c r="E13" s="434">
        <v>1950</v>
      </c>
      <c r="F13" s="434">
        <v>800</v>
      </c>
      <c r="G13" s="434">
        <v>100</v>
      </c>
      <c r="H13" s="434">
        <v>3240</v>
      </c>
      <c r="I13" s="239"/>
      <c r="K13" s="678"/>
      <c r="L13" s="434" t="s">
        <v>199</v>
      </c>
      <c r="M13" s="432" t="e">
        <f>+M14-M12</f>
        <v>#REF!</v>
      </c>
      <c r="N13" s="432" t="e">
        <f t="shared" ref="N13" si="6">+N14-N12</f>
        <v>#REF!</v>
      </c>
      <c r="O13" s="432" t="e">
        <f t="shared" ref="O13" si="7">+O14-O12</f>
        <v>#REF!</v>
      </c>
      <c r="P13" s="432" t="e">
        <f t="shared" ref="P13" si="8">+P14-P12</f>
        <v>#REF!</v>
      </c>
      <c r="Q13" s="432" t="e">
        <f t="shared" ref="Q13" si="9">+Q14-Q12</f>
        <v>#REF!</v>
      </c>
      <c r="R13" s="239"/>
      <c r="T13" s="678"/>
      <c r="U13" s="434" t="s">
        <v>199</v>
      </c>
      <c r="V13" s="432" t="e">
        <f>+V14-V12</f>
        <v>#REF!</v>
      </c>
      <c r="W13" s="432" t="e">
        <f t="shared" ref="W13:Z13" si="10">+W14-W12</f>
        <v>#REF!</v>
      </c>
      <c r="X13" s="432" t="e">
        <f t="shared" si="10"/>
        <v>#REF!</v>
      </c>
      <c r="Y13" s="432" t="e">
        <f t="shared" si="10"/>
        <v>#REF!</v>
      </c>
      <c r="Z13" s="432" t="e">
        <f t="shared" si="10"/>
        <v>#REF!</v>
      </c>
      <c r="AA13" s="239"/>
      <c r="AC13" s="678"/>
      <c r="AD13" s="434" t="s">
        <v>199</v>
      </c>
      <c r="AE13" s="432" t="e">
        <f>+AE14-AE12</f>
        <v>#REF!</v>
      </c>
      <c r="AF13" s="432" t="e">
        <f t="shared" ref="AF13:AI13" si="11">+AF14-AF12</f>
        <v>#REF!</v>
      </c>
      <c r="AG13" s="432" t="e">
        <f t="shared" si="11"/>
        <v>#REF!</v>
      </c>
      <c r="AH13" s="432" t="e">
        <f t="shared" si="11"/>
        <v>#REF!</v>
      </c>
      <c r="AI13" s="432" t="e">
        <f t="shared" si="11"/>
        <v>#REF!</v>
      </c>
      <c r="AJ13" s="239"/>
    </row>
    <row r="14" spans="2:36" ht="15.6" thickBot="1" x14ac:dyDescent="0.3">
      <c r="B14" s="679"/>
      <c r="C14" s="241" t="s">
        <v>203</v>
      </c>
      <c r="D14" s="433">
        <v>670</v>
      </c>
      <c r="E14" s="433">
        <v>3625</v>
      </c>
      <c r="F14" s="433">
        <v>1600</v>
      </c>
      <c r="G14" s="433">
        <v>3350</v>
      </c>
      <c r="H14" s="433">
        <v>9245</v>
      </c>
      <c r="I14" s="232" t="s">
        <v>204</v>
      </c>
      <c r="K14" s="679"/>
      <c r="L14" s="433" t="s">
        <v>203</v>
      </c>
      <c r="M14" s="433" t="e">
        <f>+D14*$J$2</f>
        <v>#REF!</v>
      </c>
      <c r="N14" s="433" t="e">
        <f t="shared" ref="N14" si="12">+E14*$J$2</f>
        <v>#REF!</v>
      </c>
      <c r="O14" s="433" t="e">
        <f t="shared" ref="O14" si="13">+F14*$J$2</f>
        <v>#REF!</v>
      </c>
      <c r="P14" s="433" t="e">
        <f t="shared" ref="P14" si="14">+G14*$J$2</f>
        <v>#REF!</v>
      </c>
      <c r="Q14" s="433" t="e">
        <f t="shared" ref="Q14" si="15">+H14*$J$2</f>
        <v>#REF!</v>
      </c>
      <c r="R14" s="232" t="s">
        <v>204</v>
      </c>
      <c r="T14" s="679"/>
      <c r="U14" s="433" t="s">
        <v>203</v>
      </c>
      <c r="V14" s="433" t="e">
        <f>+D14*$L$2</f>
        <v>#REF!</v>
      </c>
      <c r="W14" s="433" t="e">
        <f t="shared" ref="W14:Z14" si="16">+E14*$L$2</f>
        <v>#REF!</v>
      </c>
      <c r="X14" s="433" t="e">
        <f t="shared" si="16"/>
        <v>#REF!</v>
      </c>
      <c r="Y14" s="433" t="e">
        <f t="shared" si="16"/>
        <v>#REF!</v>
      </c>
      <c r="Z14" s="433" t="e">
        <f t="shared" si="16"/>
        <v>#REF!</v>
      </c>
      <c r="AA14" s="232" t="s">
        <v>204</v>
      </c>
      <c r="AC14" s="679"/>
      <c r="AD14" s="433" t="s">
        <v>203</v>
      </c>
      <c r="AE14" s="433" t="e">
        <f>+D14*$N$2</f>
        <v>#REF!</v>
      </c>
      <c r="AF14" s="433" t="e">
        <f t="shared" ref="AF14" si="17">+E14*$N$2</f>
        <v>#REF!</v>
      </c>
      <c r="AG14" s="433" t="e">
        <f t="shared" ref="AG14" si="18">+F14*$N$2</f>
        <v>#REF!</v>
      </c>
      <c r="AH14" s="433" t="e">
        <f t="shared" ref="AH14" si="19">+G14*$N$2</f>
        <v>#REF!</v>
      </c>
      <c r="AI14" s="433" t="e">
        <f t="shared" ref="AI14" si="20">+H14*$N$2</f>
        <v>#REF!</v>
      </c>
      <c r="AJ14" s="232" t="s">
        <v>204</v>
      </c>
    </row>
    <row r="15" spans="2:36" ht="15.6" thickBot="1" x14ac:dyDescent="0.3">
      <c r="B15" s="677" t="s">
        <v>205</v>
      </c>
      <c r="C15" s="238" t="s">
        <v>86</v>
      </c>
      <c r="D15" s="431">
        <v>720</v>
      </c>
      <c r="E15" s="431">
        <v>800</v>
      </c>
      <c r="F15" s="431">
        <v>1320</v>
      </c>
      <c r="G15" s="431">
        <v>1400</v>
      </c>
      <c r="H15" s="431">
        <v>4240</v>
      </c>
      <c r="I15" s="239"/>
      <c r="K15" s="677" t="s">
        <v>205</v>
      </c>
      <c r="L15" s="431" t="s">
        <v>86</v>
      </c>
      <c r="M15" s="431">
        <v>720</v>
      </c>
      <c r="N15" s="431">
        <v>800</v>
      </c>
      <c r="O15" s="431">
        <v>1320</v>
      </c>
      <c r="P15" s="431">
        <v>1400</v>
      </c>
      <c r="Q15" s="431">
        <v>4240</v>
      </c>
      <c r="R15" s="239"/>
      <c r="T15" s="677" t="s">
        <v>205</v>
      </c>
      <c r="U15" s="431" t="s">
        <v>86</v>
      </c>
      <c r="V15" s="431">
        <v>720</v>
      </c>
      <c r="W15" s="431">
        <v>800</v>
      </c>
      <c r="X15" s="431">
        <v>1320</v>
      </c>
      <c r="Y15" s="431">
        <v>1400</v>
      </c>
      <c r="Z15" s="431">
        <v>4240</v>
      </c>
      <c r="AA15" s="239"/>
      <c r="AC15" s="677" t="s">
        <v>205</v>
      </c>
      <c r="AD15" s="431" t="s">
        <v>86</v>
      </c>
      <c r="AE15" s="431">
        <v>720</v>
      </c>
      <c r="AF15" s="431">
        <v>800</v>
      </c>
      <c r="AG15" s="431">
        <v>1320</v>
      </c>
      <c r="AH15" s="431">
        <v>1400</v>
      </c>
      <c r="AI15" s="431">
        <v>4240</v>
      </c>
      <c r="AJ15" s="239"/>
    </row>
    <row r="16" spans="2:36" ht="15.6" thickBot="1" x14ac:dyDescent="0.3">
      <c r="B16" s="678"/>
      <c r="C16" s="242" t="s">
        <v>199</v>
      </c>
      <c r="D16" s="434">
        <v>285</v>
      </c>
      <c r="E16" s="434">
        <v>1050</v>
      </c>
      <c r="F16" s="434">
        <v>220</v>
      </c>
      <c r="G16" s="434">
        <v>10</v>
      </c>
      <c r="H16" s="434">
        <v>1565</v>
      </c>
      <c r="I16" s="239"/>
      <c r="K16" s="678"/>
      <c r="L16" s="434" t="s">
        <v>199</v>
      </c>
      <c r="M16" s="432" t="e">
        <f>+M17-M15</f>
        <v>#REF!</v>
      </c>
      <c r="N16" s="432" t="e">
        <f t="shared" ref="N16" si="21">+N17-N15</f>
        <v>#REF!</v>
      </c>
      <c r="O16" s="432" t="e">
        <f t="shared" ref="O16" si="22">+O17-O15</f>
        <v>#REF!</v>
      </c>
      <c r="P16" s="432" t="e">
        <f t="shared" ref="P16" si="23">+P17-P15</f>
        <v>#REF!</v>
      </c>
      <c r="Q16" s="432" t="e">
        <f t="shared" ref="Q16" si="24">+Q17-Q15</f>
        <v>#REF!</v>
      </c>
      <c r="R16" s="239"/>
      <c r="T16" s="678"/>
      <c r="U16" s="434" t="s">
        <v>199</v>
      </c>
      <c r="V16" s="432" t="e">
        <f>+V17-V15</f>
        <v>#REF!</v>
      </c>
      <c r="W16" s="432" t="e">
        <f t="shared" ref="W16:Z16" si="25">+W17-W15</f>
        <v>#REF!</v>
      </c>
      <c r="X16" s="432" t="e">
        <f t="shared" si="25"/>
        <v>#REF!</v>
      </c>
      <c r="Y16" s="432" t="e">
        <f t="shared" si="25"/>
        <v>#REF!</v>
      </c>
      <c r="Z16" s="432" t="e">
        <f t="shared" si="25"/>
        <v>#REF!</v>
      </c>
      <c r="AA16" s="239"/>
      <c r="AC16" s="678"/>
      <c r="AD16" s="434" t="s">
        <v>199</v>
      </c>
      <c r="AE16" s="432" t="e">
        <f>+AE17-AE15</f>
        <v>#REF!</v>
      </c>
      <c r="AF16" s="432" t="e">
        <f t="shared" ref="AF16:AI16" si="26">+AF17-AF15</f>
        <v>#REF!</v>
      </c>
      <c r="AG16" s="432" t="e">
        <f t="shared" si="26"/>
        <v>#REF!</v>
      </c>
      <c r="AH16" s="432" t="e">
        <f t="shared" si="26"/>
        <v>#REF!</v>
      </c>
      <c r="AI16" s="432" t="e">
        <f t="shared" si="26"/>
        <v>#REF!</v>
      </c>
      <c r="AJ16" s="239"/>
    </row>
    <row r="17" spans="2:36" ht="15.6" thickBot="1" x14ac:dyDescent="0.3">
      <c r="B17" s="679"/>
      <c r="C17" s="243" t="s">
        <v>206</v>
      </c>
      <c r="D17" s="435">
        <v>1005</v>
      </c>
      <c r="E17" s="435">
        <v>1850</v>
      </c>
      <c r="F17" s="435">
        <v>1540</v>
      </c>
      <c r="G17" s="435">
        <v>1410</v>
      </c>
      <c r="H17" s="435">
        <v>5805</v>
      </c>
      <c r="I17" s="232" t="s">
        <v>207</v>
      </c>
      <c r="K17" s="679"/>
      <c r="L17" s="435" t="s">
        <v>206</v>
      </c>
      <c r="M17" s="433" t="e">
        <f>+D17*$J$2</f>
        <v>#REF!</v>
      </c>
      <c r="N17" s="433" t="e">
        <f t="shared" ref="N17" si="27">+E17*$J$2</f>
        <v>#REF!</v>
      </c>
      <c r="O17" s="433" t="e">
        <f t="shared" ref="O17" si="28">+F17*$J$2</f>
        <v>#REF!</v>
      </c>
      <c r="P17" s="433" t="e">
        <f t="shared" ref="P17" si="29">+G17*$J$2</f>
        <v>#REF!</v>
      </c>
      <c r="Q17" s="433" t="e">
        <f>+H17*$J$2</f>
        <v>#REF!</v>
      </c>
      <c r="R17" s="232" t="s">
        <v>207</v>
      </c>
      <c r="T17" s="679"/>
      <c r="U17" s="435" t="s">
        <v>206</v>
      </c>
      <c r="V17" s="433" t="e">
        <f>+D17*$L$2</f>
        <v>#REF!</v>
      </c>
      <c r="W17" s="433" t="e">
        <f t="shared" ref="W17:Z17" si="30">+E17*$L$2</f>
        <v>#REF!</v>
      </c>
      <c r="X17" s="433" t="e">
        <f t="shared" si="30"/>
        <v>#REF!</v>
      </c>
      <c r="Y17" s="433" t="e">
        <f t="shared" si="30"/>
        <v>#REF!</v>
      </c>
      <c r="Z17" s="433" t="e">
        <f t="shared" si="30"/>
        <v>#REF!</v>
      </c>
      <c r="AA17" s="232" t="s">
        <v>207</v>
      </c>
      <c r="AC17" s="679"/>
      <c r="AD17" s="435" t="s">
        <v>206</v>
      </c>
      <c r="AE17" s="433" t="e">
        <f>+D17*$N$2</f>
        <v>#REF!</v>
      </c>
      <c r="AF17" s="433" t="e">
        <f t="shared" ref="AF17" si="31">+E17*$N$2</f>
        <v>#REF!</v>
      </c>
      <c r="AG17" s="433" t="e">
        <f t="shared" ref="AG17" si="32">+F17*$N$2</f>
        <v>#REF!</v>
      </c>
      <c r="AH17" s="433" t="e">
        <f t="shared" ref="AH17" si="33">+G17*$N$2</f>
        <v>#REF!</v>
      </c>
      <c r="AI17" s="433" t="e">
        <f t="shared" ref="AI17" si="34">+H17*$N$2</f>
        <v>#REF!</v>
      </c>
      <c r="AJ17" s="232" t="s">
        <v>207</v>
      </c>
    </row>
    <row r="18" spans="2:36" ht="15.6" thickBot="1" x14ac:dyDescent="0.3">
      <c r="B18" s="677" t="s">
        <v>208</v>
      </c>
      <c r="C18" s="238" t="s">
        <v>86</v>
      </c>
      <c r="D18" s="431">
        <v>1100</v>
      </c>
      <c r="E18" s="431">
        <v>2740</v>
      </c>
      <c r="F18" s="431">
        <v>2000</v>
      </c>
      <c r="G18" s="431">
        <v>1480</v>
      </c>
      <c r="H18" s="431">
        <v>7320</v>
      </c>
      <c r="I18" s="239"/>
      <c r="K18" s="677" t="s">
        <v>208</v>
      </c>
      <c r="L18" s="431" t="s">
        <v>86</v>
      </c>
      <c r="M18" s="431">
        <v>1100</v>
      </c>
      <c r="N18" s="431">
        <v>2740</v>
      </c>
      <c r="O18" s="431">
        <v>2000</v>
      </c>
      <c r="P18" s="431">
        <v>1480</v>
      </c>
      <c r="Q18" s="431">
        <v>7320</v>
      </c>
      <c r="R18" s="239"/>
      <c r="T18" s="677" t="s">
        <v>208</v>
      </c>
      <c r="U18" s="431" t="s">
        <v>86</v>
      </c>
      <c r="V18" s="431">
        <v>1100</v>
      </c>
      <c r="W18" s="431">
        <v>2740</v>
      </c>
      <c r="X18" s="431">
        <v>2000</v>
      </c>
      <c r="Y18" s="431">
        <v>1480</v>
      </c>
      <c r="Z18" s="431">
        <v>7320</v>
      </c>
      <c r="AA18" s="239"/>
      <c r="AC18" s="677" t="s">
        <v>208</v>
      </c>
      <c r="AD18" s="431" t="s">
        <v>86</v>
      </c>
      <c r="AE18" s="431">
        <v>1100</v>
      </c>
      <c r="AF18" s="431">
        <v>2740</v>
      </c>
      <c r="AG18" s="431">
        <v>2000</v>
      </c>
      <c r="AH18" s="431">
        <v>1480</v>
      </c>
      <c r="AI18" s="431">
        <v>7320</v>
      </c>
      <c r="AJ18" s="239"/>
    </row>
    <row r="19" spans="2:36" ht="15.6" thickBot="1" x14ac:dyDescent="0.3">
      <c r="B19" s="678"/>
      <c r="C19" s="242" t="s">
        <v>199</v>
      </c>
      <c r="D19" s="434">
        <v>0</v>
      </c>
      <c r="E19" s="434">
        <v>0</v>
      </c>
      <c r="F19" s="434">
        <v>0</v>
      </c>
      <c r="G19" s="434">
        <v>0</v>
      </c>
      <c r="H19" s="434">
        <v>0</v>
      </c>
      <c r="I19" s="229">
        <v>-1</v>
      </c>
      <c r="K19" s="678"/>
      <c r="L19" s="434" t="s">
        <v>199</v>
      </c>
      <c r="M19" s="432" t="e">
        <f>+M20-M18</f>
        <v>#REF!</v>
      </c>
      <c r="N19" s="432" t="e">
        <f t="shared" ref="N19" si="35">+N20-N18</f>
        <v>#REF!</v>
      </c>
      <c r="O19" s="432" t="e">
        <f t="shared" ref="O19" si="36">+O20-O18</f>
        <v>#REF!</v>
      </c>
      <c r="P19" s="432" t="e">
        <f t="shared" ref="P19" si="37">+P20-P18</f>
        <v>#REF!</v>
      </c>
      <c r="Q19" s="432" t="e">
        <f t="shared" ref="Q19" si="38">+Q20-Q18</f>
        <v>#REF!</v>
      </c>
      <c r="R19" s="229">
        <v>-1</v>
      </c>
      <c r="T19" s="678"/>
      <c r="U19" s="434" t="s">
        <v>199</v>
      </c>
      <c r="V19" s="432" t="e">
        <f>+V20-V18</f>
        <v>#REF!</v>
      </c>
      <c r="W19" s="432" t="e">
        <f t="shared" ref="W19:Z19" si="39">+W20-W18</f>
        <v>#REF!</v>
      </c>
      <c r="X19" s="432" t="e">
        <f t="shared" si="39"/>
        <v>#REF!</v>
      </c>
      <c r="Y19" s="432" t="e">
        <f t="shared" si="39"/>
        <v>#REF!</v>
      </c>
      <c r="Z19" s="432" t="e">
        <f t="shared" si="39"/>
        <v>#REF!</v>
      </c>
      <c r="AA19" s="229">
        <v>-1</v>
      </c>
      <c r="AC19" s="678"/>
      <c r="AD19" s="434" t="s">
        <v>199</v>
      </c>
      <c r="AE19" s="432" t="e">
        <f>+AE20-AE18</f>
        <v>#REF!</v>
      </c>
      <c r="AF19" s="432" t="e">
        <f t="shared" ref="AF19:AI19" si="40">+AF20-AF18</f>
        <v>#REF!</v>
      </c>
      <c r="AG19" s="432" t="e">
        <f t="shared" si="40"/>
        <v>#REF!</v>
      </c>
      <c r="AH19" s="432" t="e">
        <f t="shared" si="40"/>
        <v>#REF!</v>
      </c>
      <c r="AI19" s="432" t="e">
        <f t="shared" si="40"/>
        <v>#REF!</v>
      </c>
      <c r="AJ19" s="229">
        <v>-1</v>
      </c>
    </row>
    <row r="20" spans="2:36" ht="15.6" thickBot="1" x14ac:dyDescent="0.3">
      <c r="B20" s="679"/>
      <c r="C20" s="241" t="s">
        <v>67</v>
      </c>
      <c r="D20" s="433">
        <v>1100</v>
      </c>
      <c r="E20" s="433">
        <v>2740</v>
      </c>
      <c r="F20" s="433">
        <v>2000</v>
      </c>
      <c r="G20" s="436">
        <v>1480</v>
      </c>
      <c r="H20" s="433">
        <v>7320</v>
      </c>
      <c r="I20" s="232" t="s">
        <v>209</v>
      </c>
      <c r="K20" s="679"/>
      <c r="L20" s="433" t="s">
        <v>67</v>
      </c>
      <c r="M20" s="433" t="e">
        <f>+D20*$J$2</f>
        <v>#REF!</v>
      </c>
      <c r="N20" s="433" t="e">
        <f t="shared" ref="N20" si="41">+E20*$J$2</f>
        <v>#REF!</v>
      </c>
      <c r="O20" s="433" t="e">
        <f t="shared" ref="O20" si="42">+F20*$J$2</f>
        <v>#REF!</v>
      </c>
      <c r="P20" s="433" t="e">
        <f t="shared" ref="P20" si="43">+G20*$J$2</f>
        <v>#REF!</v>
      </c>
      <c r="Q20" s="433" t="e">
        <f t="shared" ref="Q20" si="44">+H20*$J$2</f>
        <v>#REF!</v>
      </c>
      <c r="R20" s="232" t="s">
        <v>209</v>
      </c>
      <c r="T20" s="679"/>
      <c r="U20" s="433" t="s">
        <v>67</v>
      </c>
      <c r="V20" s="433" t="e">
        <f>+D20*$L$2</f>
        <v>#REF!</v>
      </c>
      <c r="W20" s="433" t="e">
        <f t="shared" ref="W20:Z20" si="45">+E20*$L$2</f>
        <v>#REF!</v>
      </c>
      <c r="X20" s="433" t="e">
        <f t="shared" si="45"/>
        <v>#REF!</v>
      </c>
      <c r="Y20" s="433" t="e">
        <f t="shared" si="45"/>
        <v>#REF!</v>
      </c>
      <c r="Z20" s="433" t="e">
        <f t="shared" si="45"/>
        <v>#REF!</v>
      </c>
      <c r="AA20" s="232" t="s">
        <v>209</v>
      </c>
      <c r="AC20" s="679"/>
      <c r="AD20" s="433" t="s">
        <v>67</v>
      </c>
      <c r="AE20" s="433" t="e">
        <f>+D20*$N$2</f>
        <v>#REF!</v>
      </c>
      <c r="AF20" s="433" t="e">
        <f t="shared" ref="AF20" si="46">+E20*$N$2</f>
        <v>#REF!</v>
      </c>
      <c r="AG20" s="433" t="e">
        <f t="shared" ref="AG20" si="47">+F20*$N$2</f>
        <v>#REF!</v>
      </c>
      <c r="AH20" s="433" t="e">
        <f t="shared" ref="AH20" si="48">+G20*$N$2</f>
        <v>#REF!</v>
      </c>
      <c r="AI20" s="433" t="e">
        <f t="shared" ref="AI20" si="49">+H20*$N$2</f>
        <v>#REF!</v>
      </c>
      <c r="AJ20" s="232" t="s">
        <v>209</v>
      </c>
    </row>
    <row r="21" spans="2:36" ht="15.6" thickBot="1" x14ac:dyDescent="0.3">
      <c r="B21" s="677" t="s">
        <v>210</v>
      </c>
      <c r="C21" s="238" t="s">
        <v>86</v>
      </c>
      <c r="D21" s="431">
        <v>70</v>
      </c>
      <c r="E21" s="431">
        <v>40</v>
      </c>
      <c r="F21" s="431">
        <v>27.8</v>
      </c>
      <c r="G21" s="431">
        <v>39</v>
      </c>
      <c r="H21" s="431">
        <v>176.8</v>
      </c>
      <c r="I21" s="239"/>
      <c r="K21" s="677" t="s">
        <v>210</v>
      </c>
      <c r="L21" s="431" t="s">
        <v>86</v>
      </c>
      <c r="M21" s="431">
        <v>70</v>
      </c>
      <c r="N21" s="431">
        <v>40</v>
      </c>
      <c r="O21" s="431">
        <v>27.8</v>
      </c>
      <c r="P21" s="431">
        <v>39</v>
      </c>
      <c r="Q21" s="431">
        <v>176.8</v>
      </c>
      <c r="R21" s="239"/>
      <c r="T21" s="677" t="s">
        <v>210</v>
      </c>
      <c r="U21" s="431" t="s">
        <v>86</v>
      </c>
      <c r="V21" s="431">
        <v>70</v>
      </c>
      <c r="W21" s="431">
        <v>40</v>
      </c>
      <c r="X21" s="431">
        <v>27.8</v>
      </c>
      <c r="Y21" s="431">
        <v>39</v>
      </c>
      <c r="Z21" s="431">
        <v>176.8</v>
      </c>
      <c r="AA21" s="239"/>
      <c r="AC21" s="677" t="s">
        <v>210</v>
      </c>
      <c r="AD21" s="431" t="s">
        <v>86</v>
      </c>
      <c r="AE21" s="431">
        <v>70</v>
      </c>
      <c r="AF21" s="431">
        <v>40</v>
      </c>
      <c r="AG21" s="431">
        <v>27.8</v>
      </c>
      <c r="AH21" s="431">
        <v>39</v>
      </c>
      <c r="AI21" s="431">
        <v>176.8</v>
      </c>
      <c r="AJ21" s="239"/>
    </row>
    <row r="22" spans="2:36" ht="15.6" thickBot="1" x14ac:dyDescent="0.3">
      <c r="B22" s="678"/>
      <c r="C22" s="242" t="s">
        <v>199</v>
      </c>
      <c r="D22" s="434">
        <v>37</v>
      </c>
      <c r="E22" s="434">
        <v>80</v>
      </c>
      <c r="F22" s="434">
        <v>19.399999999999999</v>
      </c>
      <c r="G22" s="434">
        <v>7</v>
      </c>
      <c r="H22" s="434">
        <v>143.4</v>
      </c>
      <c r="I22" s="239"/>
      <c r="K22" s="678"/>
      <c r="L22" s="434" t="s">
        <v>199</v>
      </c>
      <c r="M22" s="432" t="e">
        <f>+M23-M21</f>
        <v>#REF!</v>
      </c>
      <c r="N22" s="432" t="e">
        <f t="shared" ref="N22" si="50">+N23-N21</f>
        <v>#REF!</v>
      </c>
      <c r="O22" s="432" t="e">
        <f t="shared" ref="O22" si="51">+O23-O21</f>
        <v>#REF!</v>
      </c>
      <c r="P22" s="432" t="e">
        <f t="shared" ref="P22" si="52">+P23-P21</f>
        <v>#REF!</v>
      </c>
      <c r="Q22" s="432" t="e">
        <f t="shared" ref="Q22" si="53">+Q23-Q21</f>
        <v>#REF!</v>
      </c>
      <c r="R22" s="239"/>
      <c r="T22" s="678"/>
      <c r="U22" s="434" t="s">
        <v>199</v>
      </c>
      <c r="V22" s="432" t="e">
        <f>+V23-V21</f>
        <v>#REF!</v>
      </c>
      <c r="W22" s="432" t="e">
        <f t="shared" ref="W22:Z22" si="54">+W23-W21</f>
        <v>#REF!</v>
      </c>
      <c r="X22" s="432" t="e">
        <f t="shared" si="54"/>
        <v>#REF!</v>
      </c>
      <c r="Y22" s="432" t="e">
        <f t="shared" si="54"/>
        <v>#REF!</v>
      </c>
      <c r="Z22" s="432" t="e">
        <f t="shared" si="54"/>
        <v>#REF!</v>
      </c>
      <c r="AA22" s="239"/>
      <c r="AC22" s="678"/>
      <c r="AD22" s="434" t="s">
        <v>199</v>
      </c>
      <c r="AE22" s="432" t="e">
        <f>+AE23-AE21</f>
        <v>#REF!</v>
      </c>
      <c r="AF22" s="432" t="e">
        <f t="shared" ref="AF22:AI22" si="55">+AF23-AF21</f>
        <v>#REF!</v>
      </c>
      <c r="AG22" s="432" t="e">
        <f t="shared" si="55"/>
        <v>#REF!</v>
      </c>
      <c r="AH22" s="432" t="e">
        <f t="shared" si="55"/>
        <v>#REF!</v>
      </c>
      <c r="AI22" s="432" t="e">
        <f t="shared" si="55"/>
        <v>#REF!</v>
      </c>
      <c r="AJ22" s="239"/>
    </row>
    <row r="23" spans="2:36" ht="15.6" thickBot="1" x14ac:dyDescent="0.3">
      <c r="B23" s="679"/>
      <c r="C23" s="241" t="s">
        <v>211</v>
      </c>
      <c r="D23" s="433">
        <v>107</v>
      </c>
      <c r="E23" s="433">
        <v>120</v>
      </c>
      <c r="F23" s="433">
        <v>47.2</v>
      </c>
      <c r="G23" s="433">
        <v>46</v>
      </c>
      <c r="H23" s="433">
        <v>320.2</v>
      </c>
      <c r="I23" s="232" t="s">
        <v>212</v>
      </c>
      <c r="K23" s="679"/>
      <c r="L23" s="433" t="s">
        <v>211</v>
      </c>
      <c r="M23" s="433" t="e">
        <f>+D23*$J$2</f>
        <v>#REF!</v>
      </c>
      <c r="N23" s="433" t="e">
        <f t="shared" ref="N23" si="56">+E23*$J$2</f>
        <v>#REF!</v>
      </c>
      <c r="O23" s="433" t="e">
        <f t="shared" ref="O23" si="57">+F23*$J$2</f>
        <v>#REF!</v>
      </c>
      <c r="P23" s="433" t="e">
        <f t="shared" ref="P23" si="58">+G23*$J$2</f>
        <v>#REF!</v>
      </c>
      <c r="Q23" s="433" t="e">
        <f t="shared" ref="Q23" si="59">+H23*$J$2</f>
        <v>#REF!</v>
      </c>
      <c r="R23" s="232" t="s">
        <v>212</v>
      </c>
      <c r="T23" s="679"/>
      <c r="U23" s="433" t="s">
        <v>211</v>
      </c>
      <c r="V23" s="433" t="e">
        <f>+D23*$L$2</f>
        <v>#REF!</v>
      </c>
      <c r="W23" s="433" t="e">
        <f t="shared" ref="W23:Z23" si="60">+E23*$L$2</f>
        <v>#REF!</v>
      </c>
      <c r="X23" s="433" t="e">
        <f t="shared" si="60"/>
        <v>#REF!</v>
      </c>
      <c r="Y23" s="433" t="e">
        <f t="shared" si="60"/>
        <v>#REF!</v>
      </c>
      <c r="Z23" s="433" t="e">
        <f t="shared" si="60"/>
        <v>#REF!</v>
      </c>
      <c r="AA23" s="232" t="s">
        <v>212</v>
      </c>
      <c r="AC23" s="679"/>
      <c r="AD23" s="433" t="s">
        <v>211</v>
      </c>
      <c r="AE23" s="433" t="e">
        <f>+D23*$N$2</f>
        <v>#REF!</v>
      </c>
      <c r="AF23" s="433" t="e">
        <f t="shared" ref="AF23" si="61">+E23*$N$2</f>
        <v>#REF!</v>
      </c>
      <c r="AG23" s="433" t="e">
        <f t="shared" ref="AG23" si="62">+F23*$N$2</f>
        <v>#REF!</v>
      </c>
      <c r="AH23" s="433" t="e">
        <f t="shared" ref="AH23" si="63">+G23*$N$2</f>
        <v>#REF!</v>
      </c>
      <c r="AI23" s="433" t="e">
        <f t="shared" ref="AI23" si="64">+H23*$N$2</f>
        <v>#REF!</v>
      </c>
      <c r="AJ23" s="232" t="s">
        <v>212</v>
      </c>
    </row>
    <row r="24" spans="2:36" ht="15.6" thickBot="1" x14ac:dyDescent="0.3">
      <c r="B24" s="677" t="s">
        <v>213</v>
      </c>
      <c r="C24" s="238" t="s">
        <v>86</v>
      </c>
      <c r="D24" s="431">
        <v>82</v>
      </c>
      <c r="E24" s="431">
        <v>315</v>
      </c>
      <c r="F24" s="431">
        <v>66</v>
      </c>
      <c r="G24" s="431">
        <v>138</v>
      </c>
      <c r="H24" s="431" t="s">
        <v>214</v>
      </c>
      <c r="I24" s="239"/>
      <c r="K24" s="677" t="s">
        <v>213</v>
      </c>
      <c r="L24" s="431" t="s">
        <v>86</v>
      </c>
      <c r="M24" s="431">
        <v>82</v>
      </c>
      <c r="N24" s="431">
        <v>315</v>
      </c>
      <c r="O24" s="431">
        <v>66</v>
      </c>
      <c r="P24" s="431">
        <v>138</v>
      </c>
      <c r="Q24" s="431">
        <v>601</v>
      </c>
      <c r="R24" s="239"/>
      <c r="T24" s="677" t="s">
        <v>213</v>
      </c>
      <c r="U24" s="431" t="s">
        <v>86</v>
      </c>
      <c r="V24" s="431">
        <v>82</v>
      </c>
      <c r="W24" s="431">
        <v>315</v>
      </c>
      <c r="X24" s="431">
        <v>66</v>
      </c>
      <c r="Y24" s="431">
        <v>138</v>
      </c>
      <c r="Z24" s="431">
        <v>601</v>
      </c>
      <c r="AA24" s="239"/>
      <c r="AC24" s="677" t="s">
        <v>213</v>
      </c>
      <c r="AD24" s="431" t="s">
        <v>86</v>
      </c>
      <c r="AE24" s="431">
        <v>82</v>
      </c>
      <c r="AF24" s="431">
        <v>315</v>
      </c>
      <c r="AG24" s="431">
        <v>66</v>
      </c>
      <c r="AH24" s="431">
        <v>138</v>
      </c>
      <c r="AI24" s="431">
        <v>601</v>
      </c>
      <c r="AJ24" s="239"/>
    </row>
    <row r="25" spans="2:36" ht="15.6" thickBot="1" x14ac:dyDescent="0.3">
      <c r="B25" s="678"/>
      <c r="C25" s="242" t="s">
        <v>199</v>
      </c>
      <c r="D25" s="434">
        <v>41</v>
      </c>
      <c r="E25" s="434">
        <v>165</v>
      </c>
      <c r="F25" s="434">
        <v>8</v>
      </c>
      <c r="G25" s="434">
        <v>0</v>
      </c>
      <c r="H25" s="434">
        <v>214</v>
      </c>
      <c r="I25" s="239"/>
      <c r="K25" s="678"/>
      <c r="L25" s="434" t="s">
        <v>199</v>
      </c>
      <c r="M25" s="432" t="e">
        <f>+M26-M24</f>
        <v>#REF!</v>
      </c>
      <c r="N25" s="432" t="e">
        <f t="shared" ref="N25" si="65">+N26-N24</f>
        <v>#REF!</v>
      </c>
      <c r="O25" s="432" t="e">
        <f t="shared" ref="O25" si="66">+O26-O24</f>
        <v>#REF!</v>
      </c>
      <c r="P25" s="432" t="e">
        <f t="shared" ref="P25" si="67">+P26-P24</f>
        <v>#REF!</v>
      </c>
      <c r="Q25" s="432" t="e">
        <f t="shared" ref="Q25" si="68">+Q26-Q24</f>
        <v>#REF!</v>
      </c>
      <c r="R25" s="239"/>
      <c r="T25" s="678"/>
      <c r="U25" s="434" t="s">
        <v>199</v>
      </c>
      <c r="V25" s="432" t="e">
        <f>+V26-V24</f>
        <v>#REF!</v>
      </c>
      <c r="W25" s="432" t="e">
        <f t="shared" ref="W25:Z25" si="69">+W26-W24</f>
        <v>#REF!</v>
      </c>
      <c r="X25" s="432" t="e">
        <f t="shared" si="69"/>
        <v>#REF!</v>
      </c>
      <c r="Y25" s="432" t="e">
        <f t="shared" si="69"/>
        <v>#REF!</v>
      </c>
      <c r="Z25" s="432" t="e">
        <f t="shared" si="69"/>
        <v>#REF!</v>
      </c>
      <c r="AA25" s="239"/>
      <c r="AC25" s="678"/>
      <c r="AD25" s="434" t="s">
        <v>199</v>
      </c>
      <c r="AE25" s="432" t="e">
        <f>+AE26-AE24</f>
        <v>#REF!</v>
      </c>
      <c r="AF25" s="432" t="e">
        <f t="shared" ref="AF25:AI25" si="70">+AF26-AF24</f>
        <v>#REF!</v>
      </c>
      <c r="AG25" s="432" t="e">
        <f t="shared" si="70"/>
        <v>#REF!</v>
      </c>
      <c r="AH25" s="432" t="e">
        <f t="shared" si="70"/>
        <v>#REF!</v>
      </c>
      <c r="AI25" s="432" t="e">
        <f t="shared" si="70"/>
        <v>#REF!</v>
      </c>
      <c r="AJ25" s="239"/>
    </row>
    <row r="26" spans="2:36" ht="15.6" thickBot="1" x14ac:dyDescent="0.3">
      <c r="B26" s="679"/>
      <c r="C26" s="241" t="s">
        <v>67</v>
      </c>
      <c r="D26" s="433">
        <v>123</v>
      </c>
      <c r="E26" s="433">
        <v>480</v>
      </c>
      <c r="F26" s="433">
        <v>74</v>
      </c>
      <c r="G26" s="433">
        <v>138</v>
      </c>
      <c r="H26" s="433">
        <v>815</v>
      </c>
      <c r="I26" s="232" t="s">
        <v>215</v>
      </c>
      <c r="K26" s="679"/>
      <c r="L26" s="433" t="s">
        <v>67</v>
      </c>
      <c r="M26" s="433" t="e">
        <f>+D26*$J$2</f>
        <v>#REF!</v>
      </c>
      <c r="N26" s="433" t="e">
        <f t="shared" ref="N26" si="71">+E26*$J$2</f>
        <v>#REF!</v>
      </c>
      <c r="O26" s="433" t="e">
        <f t="shared" ref="O26" si="72">+F26*$J$2</f>
        <v>#REF!</v>
      </c>
      <c r="P26" s="433" t="e">
        <f t="shared" ref="P26" si="73">+G26*$J$2</f>
        <v>#REF!</v>
      </c>
      <c r="Q26" s="433" t="e">
        <f t="shared" ref="Q26" si="74">+H26*$J$2</f>
        <v>#REF!</v>
      </c>
      <c r="R26" s="232" t="s">
        <v>215</v>
      </c>
      <c r="T26" s="679"/>
      <c r="U26" s="433" t="s">
        <v>67</v>
      </c>
      <c r="V26" s="433" t="e">
        <f>+D26*$L$2</f>
        <v>#REF!</v>
      </c>
      <c r="W26" s="433" t="e">
        <f t="shared" ref="W26:Z26" si="75">+E26*$L$2</f>
        <v>#REF!</v>
      </c>
      <c r="X26" s="433" t="e">
        <f t="shared" si="75"/>
        <v>#REF!</v>
      </c>
      <c r="Y26" s="433" t="e">
        <f t="shared" si="75"/>
        <v>#REF!</v>
      </c>
      <c r="Z26" s="433" t="e">
        <f t="shared" si="75"/>
        <v>#REF!</v>
      </c>
      <c r="AA26" s="232" t="s">
        <v>215</v>
      </c>
      <c r="AC26" s="679"/>
      <c r="AD26" s="433" t="s">
        <v>67</v>
      </c>
      <c r="AE26" s="433" t="e">
        <f>+D26*$N$2</f>
        <v>#REF!</v>
      </c>
      <c r="AF26" s="433" t="e">
        <f t="shared" ref="AF26" si="76">+E26*$N$2</f>
        <v>#REF!</v>
      </c>
      <c r="AG26" s="433" t="e">
        <f t="shared" ref="AG26" si="77">+F26*$N$2</f>
        <v>#REF!</v>
      </c>
      <c r="AH26" s="433" t="e">
        <f t="shared" ref="AH26" si="78">+G26*$N$2</f>
        <v>#REF!</v>
      </c>
      <c r="AI26" s="433" t="e">
        <f t="shared" ref="AI26" si="79">+H26*$N$2</f>
        <v>#REF!</v>
      </c>
      <c r="AJ26" s="232" t="s">
        <v>215</v>
      </c>
    </row>
    <row r="27" spans="2:36" ht="15.6" thickBot="1" x14ac:dyDescent="0.3">
      <c r="B27" s="680" t="s">
        <v>15</v>
      </c>
      <c r="C27" s="245" t="s">
        <v>86</v>
      </c>
      <c r="D27" s="437">
        <v>9002</v>
      </c>
      <c r="E27" s="437">
        <v>14870</v>
      </c>
      <c r="F27" s="437" t="s">
        <v>216</v>
      </c>
      <c r="G27" s="437">
        <v>11637</v>
      </c>
      <c r="H27" s="437" t="s">
        <v>217</v>
      </c>
      <c r="I27" s="246" t="s">
        <v>218</v>
      </c>
      <c r="K27" s="680" t="s">
        <v>15</v>
      </c>
      <c r="L27" s="437" t="s">
        <v>86</v>
      </c>
      <c r="M27" s="437">
        <v>9002</v>
      </c>
      <c r="N27" s="437">
        <v>14870</v>
      </c>
      <c r="O27" s="437">
        <v>8313.7999999999993</v>
      </c>
      <c r="P27" s="437">
        <v>11637</v>
      </c>
      <c r="Q27" s="437">
        <v>43822.8</v>
      </c>
      <c r="R27" s="246" t="s">
        <v>218</v>
      </c>
      <c r="T27" s="680" t="s">
        <v>15</v>
      </c>
      <c r="U27" s="437" t="s">
        <v>86</v>
      </c>
      <c r="V27" s="437">
        <v>9002</v>
      </c>
      <c r="W27" s="437">
        <v>14870</v>
      </c>
      <c r="X27" s="437">
        <v>8313.7999999999993</v>
      </c>
      <c r="Y27" s="437">
        <v>11637</v>
      </c>
      <c r="Z27" s="437">
        <v>43822.8</v>
      </c>
      <c r="AA27" s="246" t="s">
        <v>218</v>
      </c>
      <c r="AC27" s="680" t="s">
        <v>15</v>
      </c>
      <c r="AD27" s="437" t="s">
        <v>86</v>
      </c>
      <c r="AE27" s="437">
        <v>9002</v>
      </c>
      <c r="AF27" s="437">
        <v>14870</v>
      </c>
      <c r="AG27" s="437">
        <v>8313.7999999999993</v>
      </c>
      <c r="AH27" s="437">
        <v>11637</v>
      </c>
      <c r="AI27" s="437">
        <v>43822.8</v>
      </c>
      <c r="AJ27" s="246" t="s">
        <v>218</v>
      </c>
    </row>
    <row r="28" spans="2:36" ht="15.6" thickBot="1" x14ac:dyDescent="0.3">
      <c r="B28" s="681"/>
      <c r="C28" s="247" t="s">
        <v>199</v>
      </c>
      <c r="D28" s="438">
        <v>3453</v>
      </c>
      <c r="E28" s="438">
        <v>6745</v>
      </c>
      <c r="F28" s="438" t="s">
        <v>219</v>
      </c>
      <c r="G28" s="438">
        <v>117</v>
      </c>
      <c r="H28" s="438" t="s">
        <v>220</v>
      </c>
      <c r="I28" s="248" t="s">
        <v>221</v>
      </c>
      <c r="K28" s="681"/>
      <c r="L28" s="438" t="s">
        <v>199</v>
      </c>
      <c r="M28" s="432" t="e">
        <f>+M29-M27</f>
        <v>#REF!</v>
      </c>
      <c r="N28" s="432" t="e">
        <f t="shared" ref="N28" si="80">+N29-N27</f>
        <v>#REF!</v>
      </c>
      <c r="O28" s="432" t="e">
        <f t="shared" ref="O28" si="81">+O29-O27</f>
        <v>#REF!</v>
      </c>
      <c r="P28" s="432" t="e">
        <f t="shared" ref="P28" si="82">+P29-P27</f>
        <v>#REF!</v>
      </c>
      <c r="Q28" s="432" t="e">
        <f t="shared" ref="Q28" si="83">+Q29-Q27</f>
        <v>#REF!</v>
      </c>
      <c r="R28" s="248" t="s">
        <v>221</v>
      </c>
      <c r="T28" s="681"/>
      <c r="U28" s="438" t="s">
        <v>199</v>
      </c>
      <c r="V28" s="432" t="e">
        <f>+V29-V27</f>
        <v>#REF!</v>
      </c>
      <c r="W28" s="432" t="e">
        <f t="shared" ref="W28:Z28" si="84">+W29-W27</f>
        <v>#REF!</v>
      </c>
      <c r="X28" s="432" t="e">
        <f t="shared" si="84"/>
        <v>#REF!</v>
      </c>
      <c r="Y28" s="432" t="e">
        <f t="shared" si="84"/>
        <v>#REF!</v>
      </c>
      <c r="Z28" s="432" t="e">
        <f t="shared" si="84"/>
        <v>#REF!</v>
      </c>
      <c r="AA28" s="248" t="s">
        <v>221</v>
      </c>
      <c r="AC28" s="681"/>
      <c r="AD28" s="438" t="s">
        <v>199</v>
      </c>
      <c r="AE28" s="432" t="e">
        <f>+AE29-AE27</f>
        <v>#REF!</v>
      </c>
      <c r="AF28" s="432" t="e">
        <f t="shared" ref="AF28:AI28" si="85">+AF29-AF27</f>
        <v>#REF!</v>
      </c>
      <c r="AG28" s="432" t="e">
        <f t="shared" si="85"/>
        <v>#REF!</v>
      </c>
      <c r="AH28" s="432" t="e">
        <f t="shared" si="85"/>
        <v>#REF!</v>
      </c>
      <c r="AI28" s="432" t="e">
        <f t="shared" si="85"/>
        <v>#REF!</v>
      </c>
      <c r="AJ28" s="248" t="s">
        <v>221</v>
      </c>
    </row>
    <row r="29" spans="2:36" ht="15.6" thickBot="1" x14ac:dyDescent="0.3">
      <c r="B29" s="682"/>
      <c r="C29" s="249" t="s">
        <v>222</v>
      </c>
      <c r="D29" s="439">
        <v>12455</v>
      </c>
      <c r="E29" s="439">
        <v>21615</v>
      </c>
      <c r="F29" s="439">
        <v>9361.2000000000007</v>
      </c>
      <c r="G29" s="439">
        <v>11754</v>
      </c>
      <c r="H29" s="439">
        <v>55185.2</v>
      </c>
      <c r="I29" s="250" t="s">
        <v>223</v>
      </c>
      <c r="K29" s="682"/>
      <c r="L29" s="249" t="s">
        <v>222</v>
      </c>
      <c r="M29" s="430" t="e">
        <f>+D29*$J$2</f>
        <v>#REF!</v>
      </c>
      <c r="N29" s="430" t="e">
        <f t="shared" ref="N29" si="86">+E29*$J$2</f>
        <v>#REF!</v>
      </c>
      <c r="O29" s="430" t="e">
        <f>+F29*$J$2</f>
        <v>#REF!</v>
      </c>
      <c r="P29" s="430" t="e">
        <f t="shared" ref="P29" si="87">+G29*$J$2</f>
        <v>#REF!</v>
      </c>
      <c r="Q29" s="430" t="e">
        <f>+H29*$J$2</f>
        <v>#REF!</v>
      </c>
      <c r="R29" s="250" t="s">
        <v>223</v>
      </c>
      <c r="T29" s="682"/>
      <c r="U29" s="249" t="s">
        <v>222</v>
      </c>
      <c r="V29" s="433" t="e">
        <f>+D29*$L$2</f>
        <v>#REF!</v>
      </c>
      <c r="W29" s="433" t="e">
        <f t="shared" ref="W29:Z29" si="88">+E29*$L$2</f>
        <v>#REF!</v>
      </c>
      <c r="X29" s="433" t="e">
        <f t="shared" si="88"/>
        <v>#REF!</v>
      </c>
      <c r="Y29" s="433" t="e">
        <f t="shared" si="88"/>
        <v>#REF!</v>
      </c>
      <c r="Z29" s="433" t="e">
        <f t="shared" si="88"/>
        <v>#REF!</v>
      </c>
      <c r="AA29" s="250" t="s">
        <v>223</v>
      </c>
      <c r="AC29" s="682"/>
      <c r="AD29" s="249" t="s">
        <v>222</v>
      </c>
      <c r="AE29" s="433" t="e">
        <f>+D29*$N$2</f>
        <v>#REF!</v>
      </c>
      <c r="AF29" s="433" t="e">
        <f t="shared" ref="AF29" si="89">+E29*$N$2</f>
        <v>#REF!</v>
      </c>
      <c r="AG29" s="433" t="e">
        <f t="shared" ref="AG29" si="90">+F29*$N$2</f>
        <v>#REF!</v>
      </c>
      <c r="AH29" s="433" t="e">
        <f t="shared" ref="AH29" si="91">+G29*$N$2</f>
        <v>#REF!</v>
      </c>
      <c r="AI29" s="433" t="e">
        <f t="shared" ref="AI29" si="92">+H29*$N$2</f>
        <v>#REF!</v>
      </c>
      <c r="AJ29" s="250" t="s">
        <v>223</v>
      </c>
    </row>
    <row r="30" spans="2:36" ht="36" customHeight="1" x14ac:dyDescent="0.25">
      <c r="B30" s="695" t="s">
        <v>224</v>
      </c>
      <c r="C30" s="696"/>
      <c r="D30" s="696"/>
      <c r="E30" s="696"/>
      <c r="F30" s="696"/>
      <c r="G30" s="696"/>
      <c r="H30" s="696"/>
      <c r="I30" s="696"/>
    </row>
    <row r="33" spans="2:40" ht="31.95" customHeight="1" thickBot="1" x14ac:dyDescent="0.3">
      <c r="B33" s="697" t="s">
        <v>225</v>
      </c>
      <c r="C33" s="698"/>
      <c r="D33" s="698"/>
      <c r="E33" s="698"/>
      <c r="F33" s="698"/>
      <c r="G33" s="698"/>
      <c r="H33" s="698"/>
      <c r="I33" s="698"/>
      <c r="J33" s="698"/>
      <c r="L33" s="683" t="s">
        <v>226</v>
      </c>
      <c r="M33" s="683"/>
      <c r="N33" s="683"/>
      <c r="O33" s="683"/>
      <c r="P33" s="683"/>
      <c r="Q33" s="683"/>
      <c r="R33" s="683"/>
      <c r="S33" s="683"/>
      <c r="T33" s="683"/>
      <c r="V33" s="699" t="s">
        <v>227</v>
      </c>
      <c r="W33" s="699"/>
      <c r="X33" s="699"/>
      <c r="Y33" s="699"/>
      <c r="Z33" s="699"/>
      <c r="AA33" s="699"/>
      <c r="AB33" s="699"/>
      <c r="AC33" s="699"/>
      <c r="AD33" s="699"/>
      <c r="AF33" s="699" t="s">
        <v>228</v>
      </c>
      <c r="AG33" s="699"/>
      <c r="AH33" s="699"/>
      <c r="AI33" s="699"/>
      <c r="AJ33" s="699"/>
      <c r="AK33" s="699"/>
      <c r="AL33" s="699"/>
      <c r="AM33" s="699"/>
      <c r="AN33" s="699"/>
    </row>
    <row r="34" spans="2:40" s="2" customFormat="1" ht="58.2" thickBot="1" x14ac:dyDescent="0.3">
      <c r="B34" s="235" t="s">
        <v>229</v>
      </c>
      <c r="C34" s="236" t="s">
        <v>102</v>
      </c>
      <c r="D34" s="236" t="s">
        <v>194</v>
      </c>
      <c r="E34" s="236" t="s">
        <v>195</v>
      </c>
      <c r="F34" s="236" t="s">
        <v>80</v>
      </c>
      <c r="G34" s="236" t="s">
        <v>196</v>
      </c>
      <c r="H34" s="237" t="s">
        <v>230</v>
      </c>
      <c r="I34" s="237" t="s">
        <v>231</v>
      </c>
      <c r="J34" s="237" t="s">
        <v>232</v>
      </c>
      <c r="L34" s="226" t="s">
        <v>229</v>
      </c>
      <c r="M34" s="231" t="s">
        <v>102</v>
      </c>
      <c r="N34" s="231" t="s">
        <v>194</v>
      </c>
      <c r="O34" s="231" t="s">
        <v>195</v>
      </c>
      <c r="P34" s="231" t="s">
        <v>80</v>
      </c>
      <c r="Q34" s="231" t="s">
        <v>196</v>
      </c>
      <c r="R34" s="227" t="s">
        <v>230</v>
      </c>
      <c r="S34" s="227" t="s">
        <v>231</v>
      </c>
      <c r="T34" s="227" t="s">
        <v>232</v>
      </c>
      <c r="V34" s="226" t="s">
        <v>229</v>
      </c>
      <c r="W34" s="231" t="s">
        <v>102</v>
      </c>
      <c r="X34" s="231" t="s">
        <v>194</v>
      </c>
      <c r="Y34" s="231" t="s">
        <v>195</v>
      </c>
      <c r="Z34" s="231" t="s">
        <v>80</v>
      </c>
      <c r="AA34" s="231" t="s">
        <v>196</v>
      </c>
      <c r="AB34" s="227" t="s">
        <v>230</v>
      </c>
      <c r="AC34" s="227" t="s">
        <v>231</v>
      </c>
      <c r="AD34" s="227" t="s">
        <v>232</v>
      </c>
      <c r="AF34" s="226" t="s">
        <v>229</v>
      </c>
      <c r="AG34" s="231" t="s">
        <v>102</v>
      </c>
      <c r="AH34" s="231" t="s">
        <v>194</v>
      </c>
      <c r="AI34" s="231" t="s">
        <v>195</v>
      </c>
      <c r="AJ34" s="231" t="s">
        <v>80</v>
      </c>
      <c r="AK34" s="231" t="s">
        <v>196</v>
      </c>
      <c r="AL34" s="227" t="s">
        <v>230</v>
      </c>
      <c r="AM34" s="227" t="s">
        <v>231</v>
      </c>
      <c r="AN34" s="227" t="s">
        <v>232</v>
      </c>
    </row>
    <row r="35" spans="2:40" ht="15.6" thickBot="1" x14ac:dyDescent="0.3">
      <c r="B35" s="233" t="s">
        <v>198</v>
      </c>
      <c r="C35" s="234">
        <v>2700</v>
      </c>
      <c r="D35" s="234">
        <v>3500</v>
      </c>
      <c r="E35" s="234">
        <v>0</v>
      </c>
      <c r="F35" s="234">
        <v>0</v>
      </c>
      <c r="G35" s="234">
        <v>6200</v>
      </c>
      <c r="H35" s="234">
        <v>37.5</v>
      </c>
      <c r="I35" s="388">
        <f>+H35*G35*1000</f>
        <v>232500000</v>
      </c>
      <c r="J35" s="390">
        <f>+I35/12</f>
        <v>19375000</v>
      </c>
      <c r="L35" s="462" t="s">
        <v>198</v>
      </c>
      <c r="M35" s="463" t="e">
        <f>+M10</f>
        <v>#REF!</v>
      </c>
      <c r="N35" s="463" t="e">
        <f t="shared" ref="N35:Q35" si="93">+N10</f>
        <v>#REF!</v>
      </c>
      <c r="O35" s="463" t="e">
        <f t="shared" si="93"/>
        <v>#REF!</v>
      </c>
      <c r="P35" s="463" t="e">
        <f t="shared" si="93"/>
        <v>#REF!</v>
      </c>
      <c r="Q35" s="463" t="e">
        <f t="shared" si="93"/>
        <v>#REF!</v>
      </c>
      <c r="R35" s="280">
        <v>37.5</v>
      </c>
      <c r="S35" s="464" t="e">
        <f>+R35*Q35*1000</f>
        <v>#REF!</v>
      </c>
      <c r="T35" s="465" t="e">
        <f>+S35/12</f>
        <v>#REF!</v>
      </c>
      <c r="V35" s="462" t="s">
        <v>198</v>
      </c>
      <c r="W35" s="463" t="e">
        <f>+V10</f>
        <v>#REF!</v>
      </c>
      <c r="X35" s="463" t="e">
        <f t="shared" ref="X35:Z35" si="94">+W10</f>
        <v>#REF!</v>
      </c>
      <c r="Y35" s="463" t="e">
        <f t="shared" si="94"/>
        <v>#REF!</v>
      </c>
      <c r="Z35" s="463" t="e">
        <f t="shared" si="94"/>
        <v>#REF!</v>
      </c>
      <c r="AA35" s="463" t="e">
        <f t="shared" ref="AA35" si="95">+Z10</f>
        <v>#REF!</v>
      </c>
      <c r="AB35" s="280">
        <v>37.5</v>
      </c>
      <c r="AC35" s="464" t="e">
        <f>+AB35*AA35*1000</f>
        <v>#REF!</v>
      </c>
      <c r="AD35" s="465" t="e">
        <f>+AC35/12</f>
        <v>#REF!</v>
      </c>
      <c r="AF35" s="462" t="s">
        <v>198</v>
      </c>
      <c r="AG35" s="463" t="e">
        <f>+AE10</f>
        <v>#REF!</v>
      </c>
      <c r="AH35" s="463" t="e">
        <f t="shared" ref="AH35:AK35" si="96">+AF10</f>
        <v>#REF!</v>
      </c>
      <c r="AI35" s="463" t="e">
        <f t="shared" si="96"/>
        <v>#REF!</v>
      </c>
      <c r="AJ35" s="463" t="e">
        <f t="shared" si="96"/>
        <v>#REF!</v>
      </c>
      <c r="AK35" s="463" t="e">
        <f t="shared" si="96"/>
        <v>#REF!</v>
      </c>
      <c r="AL35" s="280">
        <v>37.5</v>
      </c>
      <c r="AM35" s="464" t="e">
        <f>+AL35*AK35*1000</f>
        <v>#REF!</v>
      </c>
      <c r="AN35" s="465" t="e">
        <f>+AM35/12</f>
        <v>#REF!</v>
      </c>
    </row>
    <row r="36" spans="2:40" ht="15.6" thickBot="1" x14ac:dyDescent="0.3">
      <c r="B36" s="233" t="s">
        <v>202</v>
      </c>
      <c r="C36" s="234">
        <v>390</v>
      </c>
      <c r="D36" s="234">
        <v>1950</v>
      </c>
      <c r="E36" s="234">
        <v>800</v>
      </c>
      <c r="F36" s="234">
        <v>100</v>
      </c>
      <c r="G36" s="234">
        <v>3240</v>
      </c>
      <c r="H36" s="234">
        <v>35</v>
      </c>
      <c r="I36" s="388">
        <f t="shared" ref="I36:I40" si="97">+H36*G36*1000</f>
        <v>113400000</v>
      </c>
      <c r="J36" s="390">
        <f t="shared" ref="J36:J40" si="98">+I36/12</f>
        <v>9450000</v>
      </c>
      <c r="L36" s="462" t="s">
        <v>202</v>
      </c>
      <c r="M36" s="463" t="e">
        <f>+M13</f>
        <v>#REF!</v>
      </c>
      <c r="N36" s="463" t="e">
        <f t="shared" ref="N36:Q36" si="99">+N13</f>
        <v>#REF!</v>
      </c>
      <c r="O36" s="463" t="e">
        <f t="shared" si="99"/>
        <v>#REF!</v>
      </c>
      <c r="P36" s="463" t="e">
        <f t="shared" si="99"/>
        <v>#REF!</v>
      </c>
      <c r="Q36" s="463" t="e">
        <f t="shared" si="99"/>
        <v>#REF!</v>
      </c>
      <c r="R36" s="280">
        <v>35</v>
      </c>
      <c r="S36" s="464" t="e">
        <f t="shared" ref="S36:S40" si="100">+R36*Q36*1000</f>
        <v>#REF!</v>
      </c>
      <c r="T36" s="465" t="e">
        <f t="shared" ref="T36:T40" si="101">+S36/12</f>
        <v>#REF!</v>
      </c>
      <c r="V36" s="462" t="s">
        <v>202</v>
      </c>
      <c r="W36" s="463" t="e">
        <f>+V13</f>
        <v>#REF!</v>
      </c>
      <c r="X36" s="463" t="e">
        <f t="shared" ref="X36:Z36" si="102">+W13</f>
        <v>#REF!</v>
      </c>
      <c r="Y36" s="463" t="e">
        <f t="shared" si="102"/>
        <v>#REF!</v>
      </c>
      <c r="Z36" s="463" t="e">
        <f t="shared" si="102"/>
        <v>#REF!</v>
      </c>
      <c r="AA36" s="463" t="e">
        <f t="shared" ref="AA36" si="103">+Z13</f>
        <v>#REF!</v>
      </c>
      <c r="AB36" s="280">
        <v>35</v>
      </c>
      <c r="AC36" s="464" t="e">
        <f t="shared" ref="AC36:AC40" si="104">+AB36*AA36*1000</f>
        <v>#REF!</v>
      </c>
      <c r="AD36" s="465" t="e">
        <f t="shared" ref="AD36:AD40" si="105">+AC36/12</f>
        <v>#REF!</v>
      </c>
      <c r="AF36" s="462" t="s">
        <v>202</v>
      </c>
      <c r="AG36" s="463" t="e">
        <f>+AE13</f>
        <v>#REF!</v>
      </c>
      <c r="AH36" s="463" t="e">
        <f t="shared" ref="AH36:AK36" si="106">+AF13</f>
        <v>#REF!</v>
      </c>
      <c r="AI36" s="463" t="e">
        <f t="shared" si="106"/>
        <v>#REF!</v>
      </c>
      <c r="AJ36" s="463" t="e">
        <f t="shared" si="106"/>
        <v>#REF!</v>
      </c>
      <c r="AK36" s="463" t="e">
        <f t="shared" si="106"/>
        <v>#REF!</v>
      </c>
      <c r="AL36" s="280">
        <v>35</v>
      </c>
      <c r="AM36" s="464" t="e">
        <f t="shared" ref="AM36:AM40" si="107">+AL36*AK36*1000</f>
        <v>#REF!</v>
      </c>
      <c r="AN36" s="465" t="e">
        <f t="shared" ref="AN36:AN40" si="108">+AM36/12</f>
        <v>#REF!</v>
      </c>
    </row>
    <row r="37" spans="2:40" ht="15.6" thickBot="1" x14ac:dyDescent="0.3">
      <c r="B37" s="233" t="s">
        <v>205</v>
      </c>
      <c r="C37" s="234">
        <v>285</v>
      </c>
      <c r="D37" s="234">
        <v>1050</v>
      </c>
      <c r="E37" s="234">
        <v>220</v>
      </c>
      <c r="F37" s="234">
        <v>10</v>
      </c>
      <c r="G37" s="234">
        <v>1565</v>
      </c>
      <c r="H37" s="234">
        <v>28.75</v>
      </c>
      <c r="I37" s="388">
        <f t="shared" si="97"/>
        <v>44993750</v>
      </c>
      <c r="J37" s="390">
        <f t="shared" si="98"/>
        <v>3749479.1666666665</v>
      </c>
      <c r="L37" s="462" t="s">
        <v>205</v>
      </c>
      <c r="M37" s="463" t="e">
        <f>+M16</f>
        <v>#REF!</v>
      </c>
      <c r="N37" s="463" t="e">
        <f t="shared" ref="N37:Q37" si="109">+N16</f>
        <v>#REF!</v>
      </c>
      <c r="O37" s="463" t="e">
        <f t="shared" si="109"/>
        <v>#REF!</v>
      </c>
      <c r="P37" s="463" t="e">
        <f t="shared" si="109"/>
        <v>#REF!</v>
      </c>
      <c r="Q37" s="463" t="e">
        <f t="shared" si="109"/>
        <v>#REF!</v>
      </c>
      <c r="R37" s="280">
        <v>28.75</v>
      </c>
      <c r="S37" s="464" t="e">
        <f t="shared" si="100"/>
        <v>#REF!</v>
      </c>
      <c r="T37" s="465" t="e">
        <f t="shared" si="101"/>
        <v>#REF!</v>
      </c>
      <c r="V37" s="462" t="s">
        <v>205</v>
      </c>
      <c r="W37" s="463" t="e">
        <f>+V16</f>
        <v>#REF!</v>
      </c>
      <c r="X37" s="463" t="e">
        <f t="shared" ref="X37:Z37" si="110">+W16</f>
        <v>#REF!</v>
      </c>
      <c r="Y37" s="463" t="e">
        <f t="shared" si="110"/>
        <v>#REF!</v>
      </c>
      <c r="Z37" s="463" t="e">
        <f t="shared" si="110"/>
        <v>#REF!</v>
      </c>
      <c r="AA37" s="463" t="e">
        <f t="shared" ref="AA37" si="111">+Z16</f>
        <v>#REF!</v>
      </c>
      <c r="AB37" s="280">
        <v>28.75</v>
      </c>
      <c r="AC37" s="464" t="e">
        <f t="shared" si="104"/>
        <v>#REF!</v>
      </c>
      <c r="AD37" s="465" t="e">
        <f t="shared" si="105"/>
        <v>#REF!</v>
      </c>
      <c r="AF37" s="462" t="s">
        <v>205</v>
      </c>
      <c r="AG37" s="463" t="e">
        <f>+AE16</f>
        <v>#REF!</v>
      </c>
      <c r="AH37" s="463" t="e">
        <f t="shared" ref="AH37:AK37" si="112">+AF16</f>
        <v>#REF!</v>
      </c>
      <c r="AI37" s="463" t="e">
        <f t="shared" si="112"/>
        <v>#REF!</v>
      </c>
      <c r="AJ37" s="463" t="e">
        <f t="shared" si="112"/>
        <v>#REF!</v>
      </c>
      <c r="AK37" s="463" t="e">
        <f t="shared" si="112"/>
        <v>#REF!</v>
      </c>
      <c r="AL37" s="280">
        <v>28.75</v>
      </c>
      <c r="AM37" s="464" t="e">
        <f t="shared" si="107"/>
        <v>#REF!</v>
      </c>
      <c r="AN37" s="465" t="e">
        <f t="shared" si="108"/>
        <v>#REF!</v>
      </c>
    </row>
    <row r="38" spans="2:40" ht="15.6" thickBot="1" x14ac:dyDescent="0.3">
      <c r="B38" s="233" t="s">
        <v>208</v>
      </c>
      <c r="C38" s="234">
        <v>0</v>
      </c>
      <c r="D38" s="234">
        <v>0</v>
      </c>
      <c r="E38" s="234">
        <v>0</v>
      </c>
      <c r="F38" s="234">
        <v>0</v>
      </c>
      <c r="G38" s="234">
        <v>0</v>
      </c>
      <c r="H38" s="234">
        <v>20</v>
      </c>
      <c r="I38" s="388">
        <f t="shared" si="97"/>
        <v>0</v>
      </c>
      <c r="J38" s="390">
        <f t="shared" si="98"/>
        <v>0</v>
      </c>
      <c r="L38" s="462" t="s">
        <v>208</v>
      </c>
      <c r="M38" s="463" t="e">
        <f>+M19</f>
        <v>#REF!</v>
      </c>
      <c r="N38" s="463" t="e">
        <f t="shared" ref="N38:Q38" si="113">+N19</f>
        <v>#REF!</v>
      </c>
      <c r="O38" s="463" t="e">
        <f t="shared" si="113"/>
        <v>#REF!</v>
      </c>
      <c r="P38" s="463" t="e">
        <f t="shared" si="113"/>
        <v>#REF!</v>
      </c>
      <c r="Q38" s="463" t="e">
        <f t="shared" si="113"/>
        <v>#REF!</v>
      </c>
      <c r="R38" s="280">
        <v>20</v>
      </c>
      <c r="S38" s="464" t="e">
        <f t="shared" si="100"/>
        <v>#REF!</v>
      </c>
      <c r="T38" s="465" t="e">
        <f t="shared" si="101"/>
        <v>#REF!</v>
      </c>
      <c r="V38" s="462" t="s">
        <v>208</v>
      </c>
      <c r="W38" s="463" t="e">
        <f>+V19</f>
        <v>#REF!</v>
      </c>
      <c r="X38" s="463" t="e">
        <f t="shared" ref="X38:Z38" si="114">+W19</f>
        <v>#REF!</v>
      </c>
      <c r="Y38" s="463" t="e">
        <f t="shared" si="114"/>
        <v>#REF!</v>
      </c>
      <c r="Z38" s="463" t="e">
        <f t="shared" si="114"/>
        <v>#REF!</v>
      </c>
      <c r="AA38" s="463" t="e">
        <f t="shared" ref="AA38" si="115">+Z19</f>
        <v>#REF!</v>
      </c>
      <c r="AB38" s="280">
        <v>20</v>
      </c>
      <c r="AC38" s="464" t="e">
        <f t="shared" si="104"/>
        <v>#REF!</v>
      </c>
      <c r="AD38" s="465" t="e">
        <f t="shared" si="105"/>
        <v>#REF!</v>
      </c>
      <c r="AF38" s="462" t="s">
        <v>208</v>
      </c>
      <c r="AG38" s="463" t="e">
        <f>+AE19</f>
        <v>#REF!</v>
      </c>
      <c r="AH38" s="463" t="e">
        <f t="shared" ref="AH38:AK38" si="116">+AF19</f>
        <v>#REF!</v>
      </c>
      <c r="AI38" s="463" t="e">
        <f t="shared" si="116"/>
        <v>#REF!</v>
      </c>
      <c r="AJ38" s="463" t="e">
        <f t="shared" si="116"/>
        <v>#REF!</v>
      </c>
      <c r="AK38" s="463" t="e">
        <f t="shared" si="116"/>
        <v>#REF!</v>
      </c>
      <c r="AL38" s="280">
        <v>20</v>
      </c>
      <c r="AM38" s="464" t="e">
        <f t="shared" si="107"/>
        <v>#REF!</v>
      </c>
      <c r="AN38" s="465" t="e">
        <f t="shared" si="108"/>
        <v>#REF!</v>
      </c>
    </row>
    <row r="39" spans="2:40" ht="15.6" thickBot="1" x14ac:dyDescent="0.3">
      <c r="B39" s="233" t="s">
        <v>210</v>
      </c>
      <c r="C39" s="234">
        <v>37</v>
      </c>
      <c r="D39" s="234">
        <v>80</v>
      </c>
      <c r="E39" s="234" t="s">
        <v>233</v>
      </c>
      <c r="F39" s="234">
        <v>7</v>
      </c>
      <c r="G39" s="234">
        <v>143.4</v>
      </c>
      <c r="H39" s="234">
        <v>142.5</v>
      </c>
      <c r="I39" s="388">
        <f t="shared" si="97"/>
        <v>20434500</v>
      </c>
      <c r="J39" s="390">
        <f t="shared" si="98"/>
        <v>1702875</v>
      </c>
      <c r="L39" s="462" t="s">
        <v>210</v>
      </c>
      <c r="M39" s="463" t="e">
        <f>+M22</f>
        <v>#REF!</v>
      </c>
      <c r="N39" s="463" t="e">
        <f t="shared" ref="N39:Q39" si="117">+N22</f>
        <v>#REF!</v>
      </c>
      <c r="O39" s="463" t="e">
        <f t="shared" si="117"/>
        <v>#REF!</v>
      </c>
      <c r="P39" s="463" t="e">
        <f t="shared" si="117"/>
        <v>#REF!</v>
      </c>
      <c r="Q39" s="463" t="e">
        <f t="shared" si="117"/>
        <v>#REF!</v>
      </c>
      <c r="R39" s="280">
        <v>142.5</v>
      </c>
      <c r="S39" s="464" t="e">
        <f t="shared" si="100"/>
        <v>#REF!</v>
      </c>
      <c r="T39" s="465" t="e">
        <f t="shared" si="101"/>
        <v>#REF!</v>
      </c>
      <c r="V39" s="462" t="s">
        <v>210</v>
      </c>
      <c r="W39" s="463" t="e">
        <f>+V22</f>
        <v>#REF!</v>
      </c>
      <c r="X39" s="463" t="e">
        <f t="shared" ref="X39:Z39" si="118">+W22</f>
        <v>#REF!</v>
      </c>
      <c r="Y39" s="463" t="e">
        <f t="shared" si="118"/>
        <v>#REF!</v>
      </c>
      <c r="Z39" s="463" t="e">
        <f t="shared" si="118"/>
        <v>#REF!</v>
      </c>
      <c r="AA39" s="463" t="e">
        <f t="shared" ref="AA39" si="119">+Z22</f>
        <v>#REF!</v>
      </c>
      <c r="AB39" s="280">
        <v>142.5</v>
      </c>
      <c r="AC39" s="464" t="e">
        <f t="shared" si="104"/>
        <v>#REF!</v>
      </c>
      <c r="AD39" s="465" t="e">
        <f t="shared" si="105"/>
        <v>#REF!</v>
      </c>
      <c r="AF39" s="462" t="s">
        <v>210</v>
      </c>
      <c r="AG39" s="463" t="e">
        <f>+AE22</f>
        <v>#REF!</v>
      </c>
      <c r="AH39" s="463" t="e">
        <f t="shared" ref="AH39:AK39" si="120">+AF22</f>
        <v>#REF!</v>
      </c>
      <c r="AI39" s="463" t="e">
        <f t="shared" si="120"/>
        <v>#REF!</v>
      </c>
      <c r="AJ39" s="463" t="e">
        <f t="shared" si="120"/>
        <v>#REF!</v>
      </c>
      <c r="AK39" s="463" t="e">
        <f t="shared" si="120"/>
        <v>#REF!</v>
      </c>
      <c r="AL39" s="463">
        <f>+AB39</f>
        <v>142.5</v>
      </c>
      <c r="AM39" s="464" t="e">
        <f t="shared" si="107"/>
        <v>#REF!</v>
      </c>
      <c r="AN39" s="465" t="e">
        <f t="shared" si="108"/>
        <v>#REF!</v>
      </c>
    </row>
    <row r="40" spans="2:40" ht="15.6" thickBot="1" x14ac:dyDescent="0.3">
      <c r="B40" s="233" t="s">
        <v>213</v>
      </c>
      <c r="C40" s="234">
        <v>41</v>
      </c>
      <c r="D40" s="234">
        <v>165</v>
      </c>
      <c r="E40" s="234">
        <v>8</v>
      </c>
      <c r="F40" s="234">
        <v>0</v>
      </c>
      <c r="G40" s="234">
        <v>214</v>
      </c>
      <c r="H40" s="234">
        <v>40</v>
      </c>
      <c r="I40" s="388">
        <f t="shared" si="97"/>
        <v>8560000</v>
      </c>
      <c r="J40" s="390">
        <f t="shared" si="98"/>
        <v>713333.33333333337</v>
      </c>
      <c r="L40" s="462" t="s">
        <v>213</v>
      </c>
      <c r="M40" s="463" t="e">
        <f>+M25</f>
        <v>#REF!</v>
      </c>
      <c r="N40" s="463" t="e">
        <f t="shared" ref="N40:Q40" si="121">+N25</f>
        <v>#REF!</v>
      </c>
      <c r="O40" s="463" t="e">
        <f t="shared" si="121"/>
        <v>#REF!</v>
      </c>
      <c r="P40" s="463" t="e">
        <f t="shared" si="121"/>
        <v>#REF!</v>
      </c>
      <c r="Q40" s="463" t="e">
        <f t="shared" si="121"/>
        <v>#REF!</v>
      </c>
      <c r="R40" s="280">
        <v>40</v>
      </c>
      <c r="S40" s="464" t="e">
        <f t="shared" si="100"/>
        <v>#REF!</v>
      </c>
      <c r="T40" s="465" t="e">
        <f t="shared" si="101"/>
        <v>#REF!</v>
      </c>
      <c r="V40" s="462" t="s">
        <v>213</v>
      </c>
      <c r="W40" s="463" t="e">
        <f>+V25</f>
        <v>#REF!</v>
      </c>
      <c r="X40" s="463" t="e">
        <f t="shared" ref="X40:Z40" si="122">+W25</f>
        <v>#REF!</v>
      </c>
      <c r="Y40" s="463" t="e">
        <f t="shared" si="122"/>
        <v>#REF!</v>
      </c>
      <c r="Z40" s="463" t="e">
        <f t="shared" si="122"/>
        <v>#REF!</v>
      </c>
      <c r="AA40" s="463" t="e">
        <f t="shared" ref="AA40" si="123">+Z25</f>
        <v>#REF!</v>
      </c>
      <c r="AB40" s="280">
        <v>40</v>
      </c>
      <c r="AC40" s="464" t="e">
        <f t="shared" si="104"/>
        <v>#REF!</v>
      </c>
      <c r="AD40" s="465" t="e">
        <f t="shared" si="105"/>
        <v>#REF!</v>
      </c>
      <c r="AF40" s="462" t="s">
        <v>213</v>
      </c>
      <c r="AG40" s="463" t="e">
        <f>+AE25</f>
        <v>#REF!</v>
      </c>
      <c r="AH40" s="463" t="e">
        <f t="shared" ref="AH40:AK40" si="124">+AF25</f>
        <v>#REF!</v>
      </c>
      <c r="AI40" s="463" t="e">
        <f t="shared" si="124"/>
        <v>#REF!</v>
      </c>
      <c r="AJ40" s="463" t="e">
        <f t="shared" si="124"/>
        <v>#REF!</v>
      </c>
      <c r="AK40" s="463" t="e">
        <f t="shared" si="124"/>
        <v>#REF!</v>
      </c>
      <c r="AL40" s="280">
        <v>40</v>
      </c>
      <c r="AM40" s="464" t="e">
        <f t="shared" si="107"/>
        <v>#REF!</v>
      </c>
      <c r="AN40" s="465" t="e">
        <f t="shared" si="108"/>
        <v>#REF!</v>
      </c>
    </row>
    <row r="41" spans="2:40" ht="15.6" thickBot="1" x14ac:dyDescent="0.3">
      <c r="B41" s="244" t="s">
        <v>15</v>
      </c>
      <c r="C41" s="386">
        <f>SUM(C35:C40)</f>
        <v>3453</v>
      </c>
      <c r="D41" s="386">
        <f t="shared" ref="D41:G41" si="125">SUM(D35:D40)</f>
        <v>6745</v>
      </c>
      <c r="E41" s="386">
        <f t="shared" si="125"/>
        <v>1028</v>
      </c>
      <c r="F41" s="386">
        <f t="shared" si="125"/>
        <v>117</v>
      </c>
      <c r="G41" s="386">
        <f t="shared" si="125"/>
        <v>11362.4</v>
      </c>
      <c r="H41" s="387">
        <f>AVERAGE(H35:H40)</f>
        <v>50.625</v>
      </c>
      <c r="I41" s="389">
        <f>SUM(I35:I40)</f>
        <v>419888250</v>
      </c>
      <c r="J41" s="389">
        <f>SUM(J35:J40)</f>
        <v>34990687.500000007</v>
      </c>
      <c r="L41" s="466" t="s">
        <v>15</v>
      </c>
      <c r="M41" s="467" t="e">
        <f>SUM(M35:M40)</f>
        <v>#REF!</v>
      </c>
      <c r="N41" s="467" t="e">
        <f t="shared" ref="N41:Q41" si="126">SUM(N35:N40)</f>
        <v>#REF!</v>
      </c>
      <c r="O41" s="467" t="e">
        <f t="shared" si="126"/>
        <v>#REF!</v>
      </c>
      <c r="P41" s="467" t="e">
        <f t="shared" si="126"/>
        <v>#REF!</v>
      </c>
      <c r="Q41" s="467" t="e">
        <f t="shared" si="126"/>
        <v>#REF!</v>
      </c>
      <c r="R41" s="468">
        <f>AVERAGE(R35:R40)</f>
        <v>50.625</v>
      </c>
      <c r="S41" s="469" t="e">
        <f>SUM(S35:S40)</f>
        <v>#REF!</v>
      </c>
      <c r="T41" s="469" t="e">
        <f>SUM(T35:T40)</f>
        <v>#REF!</v>
      </c>
      <c r="V41" s="466" t="s">
        <v>15</v>
      </c>
      <c r="W41" s="467" t="e">
        <f>SUM(W35:W40)</f>
        <v>#REF!</v>
      </c>
      <c r="X41" s="467" t="e">
        <f t="shared" ref="X41:AA41" si="127">SUM(X35:X40)</f>
        <v>#REF!</v>
      </c>
      <c r="Y41" s="467" t="e">
        <f t="shared" si="127"/>
        <v>#REF!</v>
      </c>
      <c r="Z41" s="467" t="e">
        <f t="shared" si="127"/>
        <v>#REF!</v>
      </c>
      <c r="AA41" s="467" t="e">
        <f t="shared" si="127"/>
        <v>#REF!</v>
      </c>
      <c r="AB41" s="468">
        <f>AVERAGE(AB35:AB40)</f>
        <v>50.625</v>
      </c>
      <c r="AC41" s="469" t="e">
        <f>SUM(AC35:AC40)</f>
        <v>#REF!</v>
      </c>
      <c r="AD41" s="469" t="e">
        <f>SUM(AD35:AD40)</f>
        <v>#REF!</v>
      </c>
      <c r="AF41" s="466" t="s">
        <v>15</v>
      </c>
      <c r="AG41" s="467" t="e">
        <f>SUM(AG35:AG40)</f>
        <v>#REF!</v>
      </c>
      <c r="AH41" s="467" t="e">
        <f t="shared" ref="AH41:AK41" si="128">SUM(AH35:AH40)</f>
        <v>#REF!</v>
      </c>
      <c r="AI41" s="467" t="e">
        <f t="shared" si="128"/>
        <v>#REF!</v>
      </c>
      <c r="AJ41" s="467" t="e">
        <f t="shared" si="128"/>
        <v>#REF!</v>
      </c>
      <c r="AK41" s="467" t="e">
        <f t="shared" si="128"/>
        <v>#REF!</v>
      </c>
      <c r="AL41" s="468">
        <f>AVERAGE(AL35:AL40)</f>
        <v>50.625</v>
      </c>
      <c r="AM41" s="469" t="e">
        <f>SUM(AM35:AM40)</f>
        <v>#REF!</v>
      </c>
      <c r="AN41" s="469" t="e">
        <f>SUM(AN35:AN40)</f>
        <v>#REF!</v>
      </c>
    </row>
    <row r="42" spans="2:40" x14ac:dyDescent="0.25">
      <c r="I42" s="456">
        <v>60</v>
      </c>
      <c r="J42" s="368" t="s">
        <v>234</v>
      </c>
      <c r="K42" s="368"/>
      <c r="L42" s="470"/>
      <c r="M42" s="470"/>
      <c r="N42" s="470"/>
      <c r="O42" s="470"/>
      <c r="P42" s="470"/>
      <c r="Q42" s="470"/>
      <c r="R42" s="470"/>
      <c r="S42" s="471">
        <v>64</v>
      </c>
      <c r="T42" s="472"/>
      <c r="V42" s="470"/>
      <c r="W42" s="470"/>
      <c r="X42" s="470"/>
      <c r="Y42" s="470"/>
      <c r="Z42" s="470"/>
      <c r="AA42" s="470"/>
      <c r="AB42" s="470"/>
      <c r="AC42" s="471">
        <v>64</v>
      </c>
      <c r="AD42" s="472"/>
      <c r="AM42" s="457">
        <v>64</v>
      </c>
      <c r="AN42" s="368"/>
    </row>
    <row r="43" spans="2:40" x14ac:dyDescent="0.25">
      <c r="I43" s="149">
        <f>+I41/I42</f>
        <v>6998137.5</v>
      </c>
      <c r="J43" s="367" t="s">
        <v>235</v>
      </c>
      <c r="L43" s="470"/>
      <c r="M43" s="470"/>
      <c r="N43" s="470"/>
      <c r="O43" s="470"/>
      <c r="P43" s="470"/>
      <c r="Q43" s="470"/>
      <c r="R43" s="470"/>
      <c r="S43" s="473" t="e">
        <f>+S41/S42</f>
        <v>#REF!</v>
      </c>
      <c r="T43" s="474" t="s">
        <v>235</v>
      </c>
      <c r="V43" s="470"/>
      <c r="W43" s="470"/>
      <c r="X43" s="470"/>
      <c r="Y43" s="470"/>
      <c r="Z43" s="470"/>
      <c r="AA43" s="470"/>
      <c r="AB43" s="470"/>
      <c r="AC43" s="473" t="e">
        <f>+AC41/AC42</f>
        <v>#REF!</v>
      </c>
      <c r="AD43" s="474" t="s">
        <v>235</v>
      </c>
      <c r="AM43" s="458" t="e">
        <f>+AM41/AM42</f>
        <v>#REF!</v>
      </c>
      <c r="AN43" s="459" t="s">
        <v>235</v>
      </c>
    </row>
    <row r="44" spans="2:40" ht="53.1" customHeight="1" thickBot="1" x14ac:dyDescent="0.3">
      <c r="B44" s="685" t="s">
        <v>236</v>
      </c>
      <c r="C44" s="686"/>
      <c r="D44" s="686"/>
      <c r="E44" s="686"/>
      <c r="F44" s="686"/>
      <c r="G44" s="686"/>
      <c r="H44" s="686"/>
      <c r="O44" s="684" t="s">
        <v>237</v>
      </c>
      <c r="P44" s="684"/>
      <c r="Q44" s="684"/>
      <c r="R44" s="684"/>
      <c r="S44" s="684"/>
      <c r="T44" s="684"/>
    </row>
    <row r="45" spans="2:40" ht="31.8" thickBot="1" x14ac:dyDescent="0.3">
      <c r="B45" s="251" t="s">
        <v>117</v>
      </c>
      <c r="C45" s="252" t="s">
        <v>102</v>
      </c>
      <c r="D45" s="252" t="s">
        <v>194</v>
      </c>
      <c r="E45" s="252" t="s">
        <v>195</v>
      </c>
      <c r="F45" s="252" t="s">
        <v>80</v>
      </c>
      <c r="G45" s="253" t="s">
        <v>196</v>
      </c>
      <c r="H45" s="254" t="s">
        <v>238</v>
      </c>
      <c r="O45" s="444" t="s">
        <v>239</v>
      </c>
      <c r="P45" s="445">
        <v>2017</v>
      </c>
      <c r="Q45" s="445">
        <v>2018</v>
      </c>
      <c r="R45" s="445">
        <v>2021</v>
      </c>
      <c r="S45" s="445">
        <v>2022</v>
      </c>
      <c r="T45" s="445" t="s">
        <v>240</v>
      </c>
    </row>
    <row r="46" spans="2:40" ht="16.2" thickBot="1" x14ac:dyDescent="0.3">
      <c r="B46" s="255" t="s">
        <v>198</v>
      </c>
      <c r="C46" s="256">
        <v>2700</v>
      </c>
      <c r="D46" s="256">
        <v>3500</v>
      </c>
      <c r="E46" s="256">
        <v>0</v>
      </c>
      <c r="F46" s="256">
        <v>0</v>
      </c>
      <c r="G46" s="257">
        <v>6200</v>
      </c>
      <c r="H46" s="258" t="s">
        <v>241</v>
      </c>
      <c r="O46" s="446" t="s">
        <v>242</v>
      </c>
      <c r="P46" s="447">
        <v>187.596</v>
      </c>
      <c r="Q46" s="447">
        <v>221.17699999999999</v>
      </c>
      <c r="R46" s="447">
        <v>342.3</v>
      </c>
      <c r="S46" s="448">
        <v>288.39999999999998</v>
      </c>
      <c r="T46" s="449" t="s">
        <v>243</v>
      </c>
    </row>
    <row r="47" spans="2:40" ht="31.8" thickBot="1" x14ac:dyDescent="0.3">
      <c r="B47" s="255" t="s">
        <v>202</v>
      </c>
      <c r="C47" s="256">
        <v>390</v>
      </c>
      <c r="D47" s="256">
        <v>1950</v>
      </c>
      <c r="E47" s="256">
        <v>800</v>
      </c>
      <c r="F47" s="256">
        <v>100</v>
      </c>
      <c r="G47" s="257">
        <v>3240</v>
      </c>
      <c r="H47" s="258" t="s">
        <v>244</v>
      </c>
      <c r="O47" s="446" t="s">
        <v>245</v>
      </c>
      <c r="P47" s="447">
        <v>84.71</v>
      </c>
      <c r="Q47" s="447">
        <v>148.941</v>
      </c>
      <c r="R47" s="447">
        <v>320.10000000000002</v>
      </c>
      <c r="S47" s="448">
        <v>315.60000000000002</v>
      </c>
      <c r="T47" s="449" t="s">
        <v>246</v>
      </c>
    </row>
    <row r="48" spans="2:40" ht="47.4" thickBot="1" x14ac:dyDescent="0.3">
      <c r="B48" s="255" t="s">
        <v>205</v>
      </c>
      <c r="C48" s="256">
        <v>285</v>
      </c>
      <c r="D48" s="256">
        <v>1050</v>
      </c>
      <c r="E48" s="256">
        <v>220</v>
      </c>
      <c r="F48" s="256">
        <v>10</v>
      </c>
      <c r="G48" s="257">
        <v>1565</v>
      </c>
      <c r="H48" s="258" t="s">
        <v>247</v>
      </c>
      <c r="O48" s="452" t="s">
        <v>248</v>
      </c>
      <c r="P48" s="453">
        <v>12.553000000000001</v>
      </c>
      <c r="Q48" s="453">
        <v>19.474</v>
      </c>
      <c r="R48" s="453">
        <v>22.7</v>
      </c>
      <c r="S48" s="454">
        <v>21.8</v>
      </c>
      <c r="T48" s="455" t="s">
        <v>249</v>
      </c>
    </row>
    <row r="49" spans="2:20" ht="78.599999999999994" thickBot="1" x14ac:dyDescent="0.3">
      <c r="B49" s="255" t="s">
        <v>208</v>
      </c>
      <c r="C49" s="256">
        <v>0</v>
      </c>
      <c r="D49" s="256">
        <v>0</v>
      </c>
      <c r="E49" s="256">
        <v>0</v>
      </c>
      <c r="F49" s="256">
        <v>0</v>
      </c>
      <c r="G49" s="257">
        <v>0</v>
      </c>
      <c r="H49" s="258" t="s">
        <v>250</v>
      </c>
      <c r="O49" s="450" t="s">
        <v>251</v>
      </c>
      <c r="P49" s="449">
        <v>851.60500000000002</v>
      </c>
      <c r="Q49" s="449" t="s">
        <v>252</v>
      </c>
      <c r="R49" s="451" t="s">
        <v>253</v>
      </c>
      <c r="S49" s="451" t="s">
        <v>254</v>
      </c>
      <c r="T49" s="449" t="s">
        <v>255</v>
      </c>
    </row>
    <row r="50" spans="2:20" ht="15.75" customHeight="1" thickBot="1" x14ac:dyDescent="0.3">
      <c r="B50" s="255" t="s">
        <v>210</v>
      </c>
      <c r="C50" s="256">
        <v>37</v>
      </c>
      <c r="D50" s="256">
        <v>80</v>
      </c>
      <c r="E50" s="256" t="s">
        <v>233</v>
      </c>
      <c r="F50" s="256">
        <v>7</v>
      </c>
      <c r="G50" s="257" t="s">
        <v>256</v>
      </c>
      <c r="H50" s="258" t="s">
        <v>257</v>
      </c>
      <c r="O50" s="675" t="s">
        <v>258</v>
      </c>
      <c r="P50" s="675"/>
      <c r="Q50" s="675"/>
      <c r="R50" s="675"/>
      <c r="S50" s="675"/>
      <c r="T50" s="675"/>
    </row>
    <row r="51" spans="2:20" ht="15.45" customHeight="1" thickBot="1" x14ac:dyDescent="0.3">
      <c r="B51" s="255" t="s">
        <v>213</v>
      </c>
      <c r="C51" s="256">
        <v>41</v>
      </c>
      <c r="D51" s="256">
        <v>165</v>
      </c>
      <c r="E51" s="256">
        <v>8</v>
      </c>
      <c r="F51" s="256">
        <v>0</v>
      </c>
      <c r="G51" s="257">
        <v>214</v>
      </c>
      <c r="H51" s="258" t="s">
        <v>259</v>
      </c>
      <c r="O51" s="676"/>
      <c r="P51" s="676"/>
      <c r="Q51" s="676"/>
      <c r="R51" s="676"/>
      <c r="S51" s="676"/>
      <c r="T51" s="676"/>
    </row>
    <row r="52" spans="2:20" ht="15.6" thickBot="1" x14ac:dyDescent="0.3">
      <c r="B52" s="259" t="s">
        <v>15</v>
      </c>
      <c r="C52" s="260">
        <v>3453</v>
      </c>
      <c r="D52" s="260">
        <v>6745</v>
      </c>
      <c r="E52" s="260" t="s">
        <v>219</v>
      </c>
      <c r="F52" s="260">
        <v>117</v>
      </c>
      <c r="G52" s="261" t="s">
        <v>220</v>
      </c>
      <c r="H52" s="258" t="s">
        <v>223</v>
      </c>
      <c r="O52" s="676"/>
      <c r="P52" s="676"/>
      <c r="Q52" s="676"/>
      <c r="R52" s="676"/>
      <c r="S52" s="676"/>
      <c r="T52" s="676"/>
    </row>
    <row r="56" spans="2:20" ht="42" customHeight="1" thickBot="1" x14ac:dyDescent="0.3">
      <c r="B56" s="689" t="s">
        <v>260</v>
      </c>
      <c r="C56" s="689"/>
      <c r="D56" s="689"/>
      <c r="E56" s="689"/>
      <c r="G56" s="689" t="s">
        <v>261</v>
      </c>
      <c r="H56" s="689"/>
      <c r="I56" s="689"/>
      <c r="J56" s="689"/>
      <c r="L56" s="689" t="s">
        <v>262</v>
      </c>
      <c r="M56" s="689"/>
      <c r="N56" s="689"/>
      <c r="O56" s="689"/>
    </row>
    <row r="57" spans="2:20" ht="17.100000000000001" customHeight="1" thickBot="1" x14ac:dyDescent="0.3">
      <c r="B57" s="690" t="s">
        <v>149</v>
      </c>
      <c r="C57" s="690" t="s">
        <v>193</v>
      </c>
      <c r="D57" s="692"/>
      <c r="E57" s="693"/>
      <c r="G57" s="690" t="s">
        <v>149</v>
      </c>
      <c r="H57" s="690" t="s">
        <v>193</v>
      </c>
      <c r="I57" s="692"/>
      <c r="J57" s="693"/>
      <c r="L57" s="690" t="s">
        <v>149</v>
      </c>
      <c r="M57" s="690" t="s">
        <v>193</v>
      </c>
      <c r="N57" s="692"/>
      <c r="O57" s="693"/>
    </row>
    <row r="58" spans="2:20" ht="16.2" thickBot="1" x14ac:dyDescent="0.3">
      <c r="B58" s="691"/>
      <c r="C58" s="691"/>
      <c r="D58" s="274" t="s">
        <v>263</v>
      </c>
      <c r="E58" s="274" t="s">
        <v>264</v>
      </c>
      <c r="G58" s="691"/>
      <c r="H58" s="691"/>
      <c r="I58" s="274" t="s">
        <v>263</v>
      </c>
      <c r="J58" s="274" t="s">
        <v>264</v>
      </c>
      <c r="L58" s="691"/>
      <c r="M58" s="691"/>
      <c r="N58" s="274" t="s">
        <v>263</v>
      </c>
      <c r="O58" s="274" t="s">
        <v>264</v>
      </c>
    </row>
    <row r="59" spans="2:20" ht="58.2" thickBot="1" x14ac:dyDescent="0.3">
      <c r="B59" s="687" t="s">
        <v>265</v>
      </c>
      <c r="C59" s="275" t="s">
        <v>266</v>
      </c>
      <c r="D59" s="229" t="s">
        <v>267</v>
      </c>
      <c r="E59" s="229">
        <v>30</v>
      </c>
      <c r="G59" s="687" t="s">
        <v>265</v>
      </c>
      <c r="H59" s="278" t="s">
        <v>268</v>
      </c>
      <c r="I59" s="229">
        <v>25</v>
      </c>
      <c r="J59" s="229" t="s">
        <v>269</v>
      </c>
      <c r="L59" s="687" t="s">
        <v>265</v>
      </c>
      <c r="M59" s="275" t="s">
        <v>266</v>
      </c>
      <c r="N59" s="229" t="s">
        <v>270</v>
      </c>
      <c r="O59" s="229">
        <v>30</v>
      </c>
    </row>
    <row r="60" spans="2:20" ht="15.6" thickBot="1" x14ac:dyDescent="0.3">
      <c r="B60" s="694"/>
      <c r="C60" s="276" t="s">
        <v>199</v>
      </c>
      <c r="D60" s="277"/>
      <c r="E60" s="229">
        <v>30</v>
      </c>
      <c r="G60" s="694"/>
      <c r="H60" s="276" t="s">
        <v>199</v>
      </c>
      <c r="I60" s="277"/>
      <c r="J60" s="229">
        <v>35</v>
      </c>
      <c r="L60" s="694"/>
      <c r="M60" s="276" t="s">
        <v>199</v>
      </c>
      <c r="N60" s="277"/>
      <c r="O60" s="229">
        <v>30</v>
      </c>
    </row>
    <row r="61" spans="2:20" ht="15.6" thickBot="1" x14ac:dyDescent="0.3">
      <c r="B61" s="687" t="s">
        <v>271</v>
      </c>
      <c r="C61" s="276" t="s">
        <v>272</v>
      </c>
      <c r="D61" s="229">
        <v>15</v>
      </c>
      <c r="E61" s="229" t="s">
        <v>273</v>
      </c>
      <c r="G61" s="687" t="s">
        <v>271</v>
      </c>
      <c r="H61" s="276" t="s">
        <v>272</v>
      </c>
      <c r="I61" s="279"/>
      <c r="J61" s="229">
        <v>30</v>
      </c>
      <c r="L61" s="687" t="s">
        <v>271</v>
      </c>
      <c r="M61" s="276" t="s">
        <v>274</v>
      </c>
      <c r="N61" s="279"/>
      <c r="O61" s="229">
        <v>25</v>
      </c>
    </row>
    <row r="62" spans="2:20" ht="15.6" thickBot="1" x14ac:dyDescent="0.3">
      <c r="B62" s="694"/>
      <c r="C62" s="276" t="s">
        <v>199</v>
      </c>
      <c r="D62" s="229">
        <v>20</v>
      </c>
      <c r="E62" s="229">
        <v>35</v>
      </c>
      <c r="G62" s="694"/>
      <c r="H62" s="276" t="s">
        <v>199</v>
      </c>
      <c r="I62" s="279"/>
      <c r="J62" s="279" t="s">
        <v>275</v>
      </c>
      <c r="L62" s="694"/>
      <c r="M62" s="276" t="s">
        <v>276</v>
      </c>
      <c r="N62" s="279"/>
      <c r="O62" s="229">
        <v>25</v>
      </c>
    </row>
    <row r="63" spans="2:20" ht="15.6" thickBot="1" x14ac:dyDescent="0.3">
      <c r="B63" s="228" t="s">
        <v>277</v>
      </c>
      <c r="C63" s="276" t="s">
        <v>278</v>
      </c>
      <c r="D63" s="229">
        <v>22</v>
      </c>
      <c r="E63" s="229">
        <v>25</v>
      </c>
      <c r="G63" s="228" t="s">
        <v>277</v>
      </c>
      <c r="H63" s="276" t="s">
        <v>279</v>
      </c>
      <c r="I63" s="229">
        <v>20</v>
      </c>
      <c r="J63" s="229" t="s">
        <v>280</v>
      </c>
      <c r="L63" s="228" t="s">
        <v>277</v>
      </c>
      <c r="M63" s="276" t="s">
        <v>278</v>
      </c>
      <c r="N63" s="229">
        <v>20</v>
      </c>
      <c r="O63" s="229">
        <v>35</v>
      </c>
    </row>
    <row r="64" spans="2:20" ht="58.2" thickBot="1" x14ac:dyDescent="0.3">
      <c r="B64" s="228" t="s">
        <v>127</v>
      </c>
      <c r="C64" s="275" t="s">
        <v>266</v>
      </c>
      <c r="D64" s="229">
        <v>100</v>
      </c>
      <c r="E64" s="229">
        <v>140</v>
      </c>
      <c r="G64" s="228" t="s">
        <v>127</v>
      </c>
      <c r="H64" s="275" t="s">
        <v>274</v>
      </c>
      <c r="I64" s="280">
        <v>120</v>
      </c>
      <c r="J64" s="280">
        <v>150</v>
      </c>
      <c r="L64" s="228" t="s">
        <v>127</v>
      </c>
      <c r="M64" s="275" t="s">
        <v>266</v>
      </c>
      <c r="N64" s="229">
        <v>120</v>
      </c>
      <c r="O64" s="229">
        <v>150</v>
      </c>
    </row>
    <row r="65" spans="2:15" ht="15.6" thickBot="1" x14ac:dyDescent="0.3">
      <c r="B65" s="687" t="s">
        <v>281</v>
      </c>
      <c r="C65" s="276" t="s">
        <v>199</v>
      </c>
      <c r="D65" s="229" t="s">
        <v>282</v>
      </c>
      <c r="E65" s="229" t="s">
        <v>270</v>
      </c>
      <c r="G65" s="228" t="s">
        <v>281</v>
      </c>
      <c r="H65" s="276" t="s">
        <v>283</v>
      </c>
      <c r="I65" s="229" t="s">
        <v>284</v>
      </c>
      <c r="J65" s="229">
        <v>70</v>
      </c>
      <c r="L65" s="228" t="s">
        <v>281</v>
      </c>
      <c r="M65" s="276" t="s">
        <v>81</v>
      </c>
      <c r="N65" s="229">
        <v>40</v>
      </c>
      <c r="O65" s="229">
        <v>60</v>
      </c>
    </row>
    <row r="66" spans="2:15" ht="72.599999999999994" thickBot="1" x14ac:dyDescent="0.3">
      <c r="B66" s="688"/>
      <c r="C66" s="276" t="s">
        <v>283</v>
      </c>
      <c r="D66" s="229">
        <v>10</v>
      </c>
      <c r="E66" s="229">
        <v>20</v>
      </c>
      <c r="G66" s="228" t="s">
        <v>124</v>
      </c>
      <c r="H66" s="275" t="s">
        <v>274</v>
      </c>
      <c r="I66" s="281">
        <v>44105</v>
      </c>
      <c r="J66" s="229" t="s">
        <v>285</v>
      </c>
      <c r="L66" s="228" t="s">
        <v>124</v>
      </c>
      <c r="M66" s="275" t="s">
        <v>286</v>
      </c>
      <c r="N66" s="229" t="s">
        <v>287</v>
      </c>
      <c r="O66" s="229" t="s">
        <v>288</v>
      </c>
    </row>
    <row r="67" spans="2:15" ht="58.2" thickBot="1" x14ac:dyDescent="0.3">
      <c r="B67" s="228" t="s">
        <v>124</v>
      </c>
      <c r="C67" s="275" t="s">
        <v>289</v>
      </c>
      <c r="D67" s="229">
        <v>20</v>
      </c>
      <c r="E67" s="229">
        <v>25</v>
      </c>
    </row>
    <row r="70" spans="2:15" ht="42" customHeight="1" thickBot="1" x14ac:dyDescent="0.3">
      <c r="B70" s="689" t="s">
        <v>290</v>
      </c>
      <c r="C70" s="689"/>
      <c r="D70" s="689"/>
      <c r="E70" s="689"/>
    </row>
    <row r="71" spans="2:15" ht="15.6" thickBot="1" x14ac:dyDescent="0.3">
      <c r="B71" s="690" t="s">
        <v>149</v>
      </c>
      <c r="C71" s="690" t="s">
        <v>193</v>
      </c>
      <c r="D71" s="692"/>
      <c r="E71" s="693"/>
    </row>
    <row r="72" spans="2:15" ht="16.2" thickBot="1" x14ac:dyDescent="0.3">
      <c r="B72" s="691"/>
      <c r="C72" s="691"/>
      <c r="D72" s="274" t="s">
        <v>263</v>
      </c>
      <c r="E72" s="274" t="s">
        <v>264</v>
      </c>
    </row>
    <row r="73" spans="2:15" ht="43.8" thickBot="1" x14ac:dyDescent="0.3">
      <c r="B73" s="687" t="s">
        <v>265</v>
      </c>
      <c r="C73" s="275" t="s">
        <v>291</v>
      </c>
      <c r="D73" s="229" t="s">
        <v>292</v>
      </c>
      <c r="E73" s="229" t="s">
        <v>293</v>
      </c>
    </row>
    <row r="74" spans="2:15" ht="15.6" thickBot="1" x14ac:dyDescent="0.3">
      <c r="B74" s="694"/>
      <c r="C74" s="276" t="s">
        <v>199</v>
      </c>
      <c r="D74" s="277"/>
      <c r="E74" s="229">
        <v>35</v>
      </c>
    </row>
    <row r="75" spans="2:15" ht="15.6" thickBot="1" x14ac:dyDescent="0.3">
      <c r="B75" s="687" t="s">
        <v>271</v>
      </c>
      <c r="C75" s="276" t="s">
        <v>294</v>
      </c>
      <c r="D75" s="279"/>
      <c r="E75" s="229" t="s">
        <v>280</v>
      </c>
    </row>
    <row r="76" spans="2:15" ht="15.6" thickBot="1" x14ac:dyDescent="0.3">
      <c r="B76" s="694"/>
      <c r="C76" s="276" t="s">
        <v>199</v>
      </c>
      <c r="D76" s="279"/>
      <c r="E76" s="229" t="s">
        <v>295</v>
      </c>
    </row>
    <row r="77" spans="2:15" ht="15.6" thickBot="1" x14ac:dyDescent="0.3">
      <c r="B77" s="228" t="s">
        <v>277</v>
      </c>
      <c r="C77" s="276" t="s">
        <v>278</v>
      </c>
      <c r="D77" s="229">
        <v>20</v>
      </c>
      <c r="E77" s="229">
        <v>35</v>
      </c>
    </row>
    <row r="78" spans="2:15" ht="15.6" thickBot="1" x14ac:dyDescent="0.3">
      <c r="B78" s="687" t="s">
        <v>127</v>
      </c>
      <c r="C78" s="282" t="s">
        <v>296</v>
      </c>
      <c r="D78" s="283">
        <v>120</v>
      </c>
      <c r="E78" s="283">
        <v>150</v>
      </c>
    </row>
    <row r="79" spans="2:15" ht="15.6" thickBot="1" x14ac:dyDescent="0.3">
      <c r="B79" s="688"/>
      <c r="C79" s="284" t="s">
        <v>199</v>
      </c>
      <c r="D79" s="283">
        <v>120</v>
      </c>
      <c r="E79" s="283">
        <v>150</v>
      </c>
    </row>
    <row r="80" spans="2:15" ht="15.6" thickBot="1" x14ac:dyDescent="0.3">
      <c r="B80" s="228" t="s">
        <v>281</v>
      </c>
      <c r="C80" s="276" t="s">
        <v>296</v>
      </c>
      <c r="D80" s="229" t="s">
        <v>297</v>
      </c>
      <c r="E80" s="229" t="s">
        <v>298</v>
      </c>
    </row>
    <row r="81" spans="2:5" ht="15.6" thickBot="1" x14ac:dyDescent="0.3">
      <c r="B81" s="228" t="s">
        <v>124</v>
      </c>
      <c r="C81" s="275" t="s">
        <v>294</v>
      </c>
      <c r="D81" s="229">
        <v>12</v>
      </c>
      <c r="E81" s="229">
        <v>20</v>
      </c>
    </row>
  </sheetData>
  <mergeCells count="66">
    <mergeCell ref="AC21:AC23"/>
    <mergeCell ref="AC24:AC26"/>
    <mergeCell ref="AC27:AC29"/>
    <mergeCell ref="V33:AD33"/>
    <mergeCell ref="AF33:AN33"/>
    <mergeCell ref="AC7:AJ7"/>
    <mergeCell ref="AC9:AC11"/>
    <mergeCell ref="AC12:AC14"/>
    <mergeCell ref="AC15:AC17"/>
    <mergeCell ref="AC18:AC20"/>
    <mergeCell ref="T7:AA7"/>
    <mergeCell ref="T9:T11"/>
    <mergeCell ref="T12:T14"/>
    <mergeCell ref="T15:T17"/>
    <mergeCell ref="T18:T20"/>
    <mergeCell ref="B65:B66"/>
    <mergeCell ref="B27:B29"/>
    <mergeCell ref="B30:I30"/>
    <mergeCell ref="B7:I7"/>
    <mergeCell ref="B33:J33"/>
    <mergeCell ref="B44:H44"/>
    <mergeCell ref="B56:E56"/>
    <mergeCell ref="G56:J56"/>
    <mergeCell ref="B9:B11"/>
    <mergeCell ref="B12:B14"/>
    <mergeCell ref="B15:B17"/>
    <mergeCell ref="B18:B20"/>
    <mergeCell ref="B21:B23"/>
    <mergeCell ref="B24:B26"/>
    <mergeCell ref="B57:B58"/>
    <mergeCell ref="C57:C58"/>
    <mergeCell ref="D57:E57"/>
    <mergeCell ref="B59:B60"/>
    <mergeCell ref="B61:B62"/>
    <mergeCell ref="L61:L62"/>
    <mergeCell ref="G57:G58"/>
    <mergeCell ref="H57:H58"/>
    <mergeCell ref="I57:J57"/>
    <mergeCell ref="G59:G60"/>
    <mergeCell ref="G61:G62"/>
    <mergeCell ref="L56:O56"/>
    <mergeCell ref="L57:L58"/>
    <mergeCell ref="M57:M58"/>
    <mergeCell ref="N57:O57"/>
    <mergeCell ref="L59:L60"/>
    <mergeCell ref="B78:B79"/>
    <mergeCell ref="B70:E70"/>
    <mergeCell ref="B71:B72"/>
    <mergeCell ref="C71:C72"/>
    <mergeCell ref="D71:E71"/>
    <mergeCell ref="B73:B74"/>
    <mergeCell ref="B75:B76"/>
    <mergeCell ref="K7:R7"/>
    <mergeCell ref="K9:K11"/>
    <mergeCell ref="K12:K14"/>
    <mergeCell ref="K15:K17"/>
    <mergeCell ref="K18:K20"/>
    <mergeCell ref="O50:T52"/>
    <mergeCell ref="K21:K23"/>
    <mergeCell ref="K24:K26"/>
    <mergeCell ref="K27:K29"/>
    <mergeCell ref="L33:T33"/>
    <mergeCell ref="O44:T44"/>
    <mergeCell ref="T21:T23"/>
    <mergeCell ref="T24:T26"/>
    <mergeCell ref="T27:T29"/>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2576-2749-0849-93BE-149F45FCCF17}">
  <dimension ref="B2:N44"/>
  <sheetViews>
    <sheetView topLeftCell="A3" zoomScale="80" zoomScaleNormal="80" workbookViewId="0">
      <selection activeCell="G55" sqref="G55"/>
    </sheetView>
  </sheetViews>
  <sheetFormatPr defaultColWidth="10.6328125" defaultRowHeight="15" x14ac:dyDescent="0.25"/>
  <cols>
    <col min="2" max="2" width="19.90625" bestFit="1" customWidth="1"/>
    <col min="3" max="14" width="5.6328125" customWidth="1"/>
  </cols>
  <sheetData>
    <row r="2" spans="2:14" ht="15.6" x14ac:dyDescent="0.3">
      <c r="B2" s="3" t="s">
        <v>299</v>
      </c>
      <c r="C2" s="3"/>
      <c r="D2" s="3"/>
      <c r="E2" s="3"/>
    </row>
    <row r="4" spans="2:14" ht="7.2" customHeight="1" thickBot="1" x14ac:dyDescent="0.3">
      <c r="B4" s="700"/>
      <c r="C4" s="700"/>
      <c r="D4" s="700"/>
      <c r="E4" s="700"/>
      <c r="F4" s="700"/>
      <c r="G4" s="700"/>
      <c r="H4" s="700"/>
      <c r="I4" s="700"/>
      <c r="J4" s="700"/>
      <c r="K4" s="700"/>
      <c r="L4" s="700"/>
      <c r="M4" s="700"/>
      <c r="N4" s="262"/>
    </row>
    <row r="5" spans="2:14" ht="16.2" thickBot="1" x14ac:dyDescent="0.3">
      <c r="B5" s="263" t="s">
        <v>300</v>
      </c>
      <c r="C5" s="460" t="s">
        <v>301</v>
      </c>
      <c r="D5" s="460" t="s">
        <v>302</v>
      </c>
      <c r="E5" s="460" t="s">
        <v>303</v>
      </c>
      <c r="F5" s="460" t="s">
        <v>304</v>
      </c>
      <c r="G5" s="460" t="s">
        <v>305</v>
      </c>
      <c r="H5" s="460" t="s">
        <v>306</v>
      </c>
      <c r="I5" s="460" t="s">
        <v>307</v>
      </c>
      <c r="J5" s="460" t="s">
        <v>308</v>
      </c>
      <c r="K5" s="460" t="s">
        <v>309</v>
      </c>
      <c r="L5" s="460" t="s">
        <v>310</v>
      </c>
      <c r="M5" s="460" t="s">
        <v>311</v>
      </c>
      <c r="N5" s="460" t="s">
        <v>312</v>
      </c>
    </row>
    <row r="6" spans="2:14" ht="6.45" customHeight="1" thickBot="1" x14ac:dyDescent="0.3">
      <c r="B6" s="265"/>
      <c r="C6" s="262"/>
      <c r="D6" s="262"/>
      <c r="E6" s="262"/>
      <c r="F6" s="262"/>
      <c r="G6" s="262"/>
      <c r="H6" s="262"/>
      <c r="I6" s="262"/>
      <c r="J6" s="262"/>
      <c r="K6" s="262"/>
      <c r="L6" s="262"/>
      <c r="M6" s="262"/>
      <c r="N6" s="262"/>
    </row>
    <row r="7" spans="2:14" ht="15.6" thickBot="1" x14ac:dyDescent="0.3">
      <c r="B7" s="419" t="s">
        <v>313</v>
      </c>
      <c r="C7" s="703"/>
      <c r="D7" s="704"/>
      <c r="E7" s="704"/>
      <c r="F7" s="704"/>
      <c r="G7" s="704"/>
      <c r="H7" s="704"/>
      <c r="I7" s="704"/>
      <c r="J7" s="704"/>
      <c r="K7" s="704"/>
      <c r="L7" s="704"/>
      <c r="M7" s="704"/>
      <c r="N7" s="705"/>
    </row>
    <row r="8" spans="2:14" ht="16.2" thickBot="1" x14ac:dyDescent="0.3">
      <c r="B8" s="460" t="s">
        <v>210</v>
      </c>
      <c r="C8" s="266"/>
      <c r="D8" s="266"/>
      <c r="E8" s="266"/>
      <c r="F8" s="266"/>
      <c r="G8" s="266"/>
      <c r="H8" s="266"/>
      <c r="I8" s="266"/>
      <c r="J8" s="267"/>
      <c r="K8" s="268"/>
      <c r="L8" s="268"/>
      <c r="M8" s="268"/>
      <c r="N8" s="267"/>
    </row>
    <row r="9" spans="2:14" ht="16.2" thickBot="1" x14ac:dyDescent="0.3">
      <c r="B9" s="460" t="s">
        <v>202</v>
      </c>
      <c r="C9" s="266"/>
      <c r="D9" s="266"/>
      <c r="E9" s="266"/>
      <c r="F9" s="267"/>
      <c r="G9" s="268"/>
      <c r="H9" s="268"/>
      <c r="I9" s="268"/>
      <c r="J9" s="268"/>
      <c r="K9" s="268"/>
      <c r="L9" s="268"/>
      <c r="M9" s="267"/>
      <c r="N9" s="266"/>
    </row>
    <row r="10" spans="2:14" ht="16.2" thickBot="1" x14ac:dyDescent="0.3">
      <c r="B10" s="460" t="s">
        <v>205</v>
      </c>
      <c r="C10" s="266"/>
      <c r="D10" s="266"/>
      <c r="E10" s="267"/>
      <c r="F10" s="268"/>
      <c r="G10" s="268"/>
      <c r="H10" s="268"/>
      <c r="I10" s="268"/>
      <c r="J10" s="268"/>
      <c r="K10" s="268"/>
      <c r="L10" s="268"/>
      <c r="M10" s="267"/>
      <c r="N10" s="266"/>
    </row>
    <row r="11" spans="2:14" ht="16.2" thickBot="1" x14ac:dyDescent="0.3">
      <c r="B11" s="460" t="s">
        <v>213</v>
      </c>
      <c r="C11" s="266"/>
      <c r="D11" s="266"/>
      <c r="E11" s="266"/>
      <c r="F11" s="267"/>
      <c r="G11" s="267"/>
      <c r="H11" s="268"/>
      <c r="I11" s="268"/>
      <c r="J11" s="268"/>
      <c r="K11" s="268"/>
      <c r="L11" s="268"/>
      <c r="M11" s="267"/>
      <c r="N11" s="267"/>
    </row>
    <row r="12" spans="2:14" ht="4.95" customHeight="1" thickBot="1" x14ac:dyDescent="0.3">
      <c r="B12" s="265"/>
      <c r="C12" s="262"/>
      <c r="D12" s="262"/>
      <c r="E12" s="262"/>
      <c r="F12" s="262"/>
      <c r="G12" s="262"/>
      <c r="H12" s="262"/>
      <c r="I12" s="262"/>
      <c r="J12" s="262"/>
      <c r="K12" s="262"/>
      <c r="L12" s="262"/>
      <c r="M12" s="262"/>
      <c r="N12" s="262"/>
    </row>
    <row r="13" spans="2:14" ht="15.6" thickBot="1" x14ac:dyDescent="0.3">
      <c r="B13" s="419" t="s">
        <v>314</v>
      </c>
      <c r="C13" s="703"/>
      <c r="D13" s="704" t="s">
        <v>302</v>
      </c>
      <c r="E13" s="704" t="s">
        <v>303</v>
      </c>
      <c r="F13" s="704" t="s">
        <v>304</v>
      </c>
      <c r="G13" s="704" t="s">
        <v>305</v>
      </c>
      <c r="H13" s="704" t="s">
        <v>306</v>
      </c>
      <c r="I13" s="704" t="s">
        <v>307</v>
      </c>
      <c r="J13" s="704" t="s">
        <v>308</v>
      </c>
      <c r="K13" s="704" t="s">
        <v>309</v>
      </c>
      <c r="L13" s="704" t="s">
        <v>310</v>
      </c>
      <c r="M13" s="704" t="s">
        <v>311</v>
      </c>
      <c r="N13" s="705" t="s">
        <v>312</v>
      </c>
    </row>
    <row r="14" spans="2:14" ht="15.6" thickBot="1" x14ac:dyDescent="0.3">
      <c r="B14" s="420" t="s">
        <v>198</v>
      </c>
      <c r="C14" s="266"/>
      <c r="D14" s="266"/>
      <c r="E14" s="266"/>
      <c r="F14" s="266"/>
      <c r="G14" s="268"/>
      <c r="H14" s="268"/>
      <c r="I14" s="268"/>
      <c r="J14" s="268"/>
      <c r="K14" s="268"/>
      <c r="L14" s="268"/>
      <c r="M14" s="267"/>
      <c r="N14" s="266"/>
    </row>
    <row r="15" spans="2:14" ht="3.75" customHeight="1" thickBot="1" x14ac:dyDescent="0.3">
      <c r="B15" s="265"/>
      <c r="C15" s="262"/>
      <c r="D15" s="262"/>
      <c r="E15" s="262"/>
      <c r="F15" s="262"/>
      <c r="G15" s="262"/>
      <c r="H15" s="262"/>
      <c r="I15" s="262"/>
      <c r="J15" s="262"/>
      <c r="K15" s="262"/>
      <c r="L15" s="262"/>
      <c r="M15" s="262"/>
      <c r="N15" s="262"/>
    </row>
    <row r="16" spans="2:14" ht="15.6" thickBot="1" x14ac:dyDescent="0.3">
      <c r="B16" s="419" t="s">
        <v>315</v>
      </c>
      <c r="C16" s="703"/>
      <c r="D16" s="704" t="s">
        <v>302</v>
      </c>
      <c r="E16" s="704" t="s">
        <v>303</v>
      </c>
      <c r="F16" s="704" t="s">
        <v>304</v>
      </c>
      <c r="G16" s="704" t="s">
        <v>305</v>
      </c>
      <c r="H16" s="704" t="s">
        <v>306</v>
      </c>
      <c r="I16" s="704" t="s">
        <v>307</v>
      </c>
      <c r="J16" s="704" t="s">
        <v>308</v>
      </c>
      <c r="K16" s="704" t="s">
        <v>309</v>
      </c>
      <c r="L16" s="704" t="s">
        <v>310</v>
      </c>
      <c r="M16" s="704" t="s">
        <v>311</v>
      </c>
      <c r="N16" s="705" t="s">
        <v>312</v>
      </c>
    </row>
    <row r="17" spans="2:14" ht="16.2" thickBot="1" x14ac:dyDescent="0.3">
      <c r="B17" s="460" t="s">
        <v>208</v>
      </c>
      <c r="C17" s="266"/>
      <c r="D17" s="266"/>
      <c r="E17" s="266"/>
      <c r="F17" s="267"/>
      <c r="G17" s="267"/>
      <c r="H17" s="267"/>
      <c r="I17" s="268"/>
      <c r="J17" s="268"/>
      <c r="K17" s="268"/>
      <c r="L17" s="267"/>
      <c r="M17" s="267"/>
      <c r="N17" s="267"/>
    </row>
    <row r="18" spans="2:14" ht="5.7" customHeight="1" thickBot="1" x14ac:dyDescent="0.3">
      <c r="B18" s="418"/>
      <c r="C18" s="262"/>
      <c r="D18" s="262"/>
      <c r="E18" s="262"/>
      <c r="F18" s="262"/>
      <c r="G18" s="269"/>
      <c r="H18" s="269"/>
      <c r="I18" s="262"/>
      <c r="J18" s="262"/>
      <c r="K18" s="262"/>
      <c r="L18" s="269"/>
      <c r="M18" s="262"/>
      <c r="N18" s="262"/>
    </row>
    <row r="19" spans="2:14" ht="15.6" thickBot="1" x14ac:dyDescent="0.3">
      <c r="B19" s="419" t="s">
        <v>316</v>
      </c>
      <c r="C19" s="703"/>
      <c r="D19" s="704" t="s">
        <v>302</v>
      </c>
      <c r="E19" s="704" t="s">
        <v>303</v>
      </c>
      <c r="F19" s="704" t="s">
        <v>304</v>
      </c>
      <c r="G19" s="704" t="s">
        <v>305</v>
      </c>
      <c r="H19" s="704" t="s">
        <v>306</v>
      </c>
      <c r="I19" s="704" t="s">
        <v>307</v>
      </c>
      <c r="J19" s="704" t="s">
        <v>308</v>
      </c>
      <c r="K19" s="704" t="s">
        <v>309</v>
      </c>
      <c r="L19" s="704" t="s">
        <v>310</v>
      </c>
      <c r="M19" s="704" t="s">
        <v>311</v>
      </c>
      <c r="N19" s="705" t="s">
        <v>312</v>
      </c>
    </row>
    <row r="20" spans="2:14" ht="16.2" thickBot="1" x14ac:dyDescent="0.3">
      <c r="B20" s="460" t="s">
        <v>317</v>
      </c>
      <c r="C20" s="273"/>
      <c r="D20" s="273"/>
      <c r="E20" s="273"/>
      <c r="F20" s="267"/>
      <c r="G20" s="267"/>
      <c r="H20" s="267"/>
      <c r="I20" s="267"/>
      <c r="J20" s="267"/>
      <c r="K20" s="271"/>
      <c r="L20" s="271"/>
      <c r="M20" s="267"/>
      <c r="N20" s="267"/>
    </row>
    <row r="21" spans="2:14" ht="16.2" thickBot="1" x14ac:dyDescent="0.3">
      <c r="B21" s="460" t="s">
        <v>318</v>
      </c>
      <c r="C21" s="273"/>
      <c r="D21" s="273"/>
      <c r="E21" s="273"/>
      <c r="F21" s="267"/>
      <c r="G21" s="267"/>
      <c r="H21" s="267"/>
      <c r="I21" s="267"/>
      <c r="J21" s="267"/>
      <c r="K21" s="266"/>
      <c r="L21" s="266"/>
      <c r="M21" s="267"/>
      <c r="N21" s="273"/>
    </row>
    <row r="22" spans="2:14" ht="16.2" thickBot="1" x14ac:dyDescent="0.3">
      <c r="B22" s="460" t="s">
        <v>319</v>
      </c>
      <c r="C22" s="266"/>
      <c r="D22" s="266"/>
      <c r="E22" s="266"/>
      <c r="F22" s="267"/>
      <c r="G22" s="267"/>
      <c r="H22" s="273"/>
      <c r="I22" s="268"/>
      <c r="J22" s="268"/>
      <c r="K22" s="267"/>
      <c r="L22" s="266"/>
      <c r="M22" s="266"/>
      <c r="N22" s="266"/>
    </row>
    <row r="23" spans="2:14" ht="16.2" thickBot="1" x14ac:dyDescent="0.3">
      <c r="B23" s="460" t="s">
        <v>320</v>
      </c>
      <c r="C23" s="266"/>
      <c r="D23" s="266"/>
      <c r="E23" s="266"/>
      <c r="F23" s="267"/>
      <c r="G23" s="267"/>
      <c r="H23" s="273"/>
      <c r="I23" s="268"/>
      <c r="J23" s="268"/>
      <c r="K23" s="267"/>
      <c r="L23" s="266"/>
      <c r="M23" s="266"/>
      <c r="N23" s="266"/>
    </row>
    <row r="24" spans="2:14" ht="16.2" thickBot="1" x14ac:dyDescent="0.3">
      <c r="B24" s="460" t="s">
        <v>321</v>
      </c>
      <c r="C24" s="266"/>
      <c r="D24" s="266"/>
      <c r="E24" s="266"/>
      <c r="F24" s="267"/>
      <c r="G24" s="267"/>
      <c r="H24" s="273"/>
      <c r="I24" s="268"/>
      <c r="J24" s="268"/>
      <c r="K24" s="267"/>
      <c r="L24" s="266"/>
      <c r="M24" s="266"/>
      <c r="N24" s="266"/>
    </row>
    <row r="25" spans="2:14" ht="16.2" thickBot="1" x14ac:dyDescent="0.3">
      <c r="B25" s="460" t="s">
        <v>322</v>
      </c>
      <c r="C25" s="268"/>
      <c r="D25" s="268"/>
      <c r="E25" s="268"/>
      <c r="F25" s="267"/>
      <c r="G25" s="264"/>
      <c r="H25" s="264"/>
      <c r="I25" s="264"/>
      <c r="J25" s="264"/>
      <c r="K25" s="271"/>
      <c r="L25" s="267"/>
      <c r="M25" s="268"/>
      <c r="N25" s="268"/>
    </row>
    <row r="26" spans="2:14" ht="16.2" thickBot="1" x14ac:dyDescent="0.3">
      <c r="B26" s="460" t="s">
        <v>323</v>
      </c>
      <c r="C26" s="268"/>
      <c r="D26" s="267"/>
      <c r="E26" s="271"/>
      <c r="F26" s="264"/>
      <c r="G26" s="264"/>
      <c r="H26" s="264"/>
      <c r="I26" s="264"/>
      <c r="J26" s="264"/>
      <c r="K26" s="264"/>
      <c r="L26" s="264"/>
      <c r="M26" s="268"/>
      <c r="N26" s="268"/>
    </row>
    <row r="27" spans="2:14" ht="16.2" thickBot="1" x14ac:dyDescent="0.3">
      <c r="B27" s="460" t="s">
        <v>324</v>
      </c>
      <c r="C27" s="266"/>
      <c r="D27" s="266"/>
      <c r="E27" s="266"/>
      <c r="F27" s="266"/>
      <c r="G27" s="268"/>
      <c r="H27" s="268"/>
      <c r="I27" s="268"/>
      <c r="J27" s="272"/>
      <c r="K27" s="272"/>
      <c r="L27" s="271"/>
      <c r="M27" s="271"/>
      <c r="N27" s="271"/>
    </row>
    <row r="28" spans="2:14" ht="6" customHeight="1" thickBot="1" x14ac:dyDescent="0.3">
      <c r="B28" s="262"/>
      <c r="C28" s="262"/>
      <c r="D28" s="262"/>
      <c r="E28" s="262"/>
      <c r="F28" s="262"/>
      <c r="G28" s="269"/>
      <c r="H28" s="269"/>
      <c r="I28" s="262"/>
      <c r="J28" s="262"/>
      <c r="K28" s="262"/>
      <c r="L28" s="269"/>
      <c r="M28" s="262"/>
      <c r="N28" s="262"/>
    </row>
    <row r="29" spans="2:14" ht="15.6" thickBot="1" x14ac:dyDescent="0.3">
      <c r="B29" s="419" t="s">
        <v>325</v>
      </c>
      <c r="C29" s="703"/>
      <c r="D29" s="704" t="s">
        <v>302</v>
      </c>
      <c r="E29" s="704" t="s">
        <v>303</v>
      </c>
      <c r="F29" s="704" t="s">
        <v>304</v>
      </c>
      <c r="G29" s="704" t="s">
        <v>305</v>
      </c>
      <c r="H29" s="704" t="s">
        <v>306</v>
      </c>
      <c r="I29" s="704" t="s">
        <v>307</v>
      </c>
      <c r="J29" s="704" t="s">
        <v>308</v>
      </c>
      <c r="K29" s="704" t="s">
        <v>309</v>
      </c>
      <c r="L29" s="704" t="s">
        <v>310</v>
      </c>
      <c r="M29" s="704" t="s">
        <v>311</v>
      </c>
      <c r="N29" s="705" t="s">
        <v>312</v>
      </c>
    </row>
    <row r="30" spans="2:14" ht="15.6" thickBot="1" x14ac:dyDescent="0.3">
      <c r="B30" s="420" t="s">
        <v>326</v>
      </c>
      <c r="C30" s="271"/>
      <c r="D30" s="271"/>
      <c r="E30" s="271"/>
      <c r="F30" s="267"/>
      <c r="G30" s="268"/>
      <c r="H30" s="268"/>
      <c r="I30" s="268"/>
      <c r="J30" s="268"/>
      <c r="K30" s="267"/>
      <c r="L30" s="268"/>
      <c r="M30" s="268"/>
      <c r="N30" s="267"/>
    </row>
    <row r="31" spans="2:14" ht="6.75" customHeight="1" thickBot="1" x14ac:dyDescent="0.3">
      <c r="B31" s="262"/>
      <c r="C31" s="262"/>
      <c r="D31" s="262"/>
      <c r="E31" s="262"/>
      <c r="F31" s="262"/>
      <c r="G31" s="269"/>
      <c r="H31" s="269"/>
      <c r="I31" s="262"/>
      <c r="J31" s="262"/>
      <c r="K31" s="262"/>
      <c r="L31" s="269"/>
      <c r="M31" s="262"/>
      <c r="N31" s="262"/>
    </row>
    <row r="32" spans="2:14" hidden="1" x14ac:dyDescent="0.25">
      <c r="B32" s="440"/>
      <c r="C32" s="262"/>
      <c r="D32" s="262"/>
      <c r="E32" s="262"/>
      <c r="F32" s="262"/>
      <c r="G32" s="269"/>
      <c r="H32" s="269"/>
      <c r="I32" s="262"/>
      <c r="J32" s="262"/>
      <c r="K32" s="262"/>
      <c r="L32" s="269"/>
      <c r="M32" s="262"/>
      <c r="N32" s="262"/>
    </row>
    <row r="33" spans="2:14" ht="15.6" thickBot="1" x14ac:dyDescent="0.3">
      <c r="B33" s="419" t="s">
        <v>327</v>
      </c>
      <c r="C33" s="703"/>
      <c r="D33" s="704"/>
      <c r="E33" s="704"/>
      <c r="F33" s="704"/>
      <c r="G33" s="704"/>
      <c r="H33" s="704"/>
      <c r="I33" s="704"/>
      <c r="J33" s="704"/>
      <c r="K33" s="704"/>
      <c r="L33" s="704"/>
      <c r="M33" s="704"/>
      <c r="N33" s="705"/>
    </row>
    <row r="34" spans="2:14" ht="16.2" thickBot="1" x14ac:dyDescent="0.3">
      <c r="B34" s="460" t="s">
        <v>328</v>
      </c>
      <c r="C34" s="267"/>
      <c r="D34" s="267"/>
      <c r="E34" s="267"/>
      <c r="F34" s="267"/>
      <c r="G34" s="267"/>
      <c r="H34" s="267"/>
      <c r="I34" s="267"/>
      <c r="J34" s="267"/>
      <c r="K34" s="267"/>
      <c r="L34" s="267"/>
      <c r="M34" s="267"/>
      <c r="N34" s="267"/>
    </row>
    <row r="35" spans="2:14" ht="16.2" thickBot="1" x14ac:dyDescent="0.3">
      <c r="B35" s="460" t="s">
        <v>329</v>
      </c>
      <c r="C35" s="267"/>
      <c r="D35" s="267"/>
      <c r="E35" s="267"/>
      <c r="F35" s="267"/>
      <c r="G35" s="267"/>
      <c r="H35" s="267"/>
      <c r="I35" s="267"/>
      <c r="J35" s="267"/>
      <c r="K35" s="267"/>
      <c r="L35" s="267"/>
      <c r="M35" s="267"/>
      <c r="N35" s="267"/>
    </row>
    <row r="36" spans="2:14" ht="16.2" thickBot="1" x14ac:dyDescent="0.3">
      <c r="B36" s="460" t="s">
        <v>330</v>
      </c>
      <c r="C36" s="267"/>
      <c r="D36" s="267"/>
      <c r="E36" s="267"/>
      <c r="F36" s="267"/>
      <c r="G36" s="267"/>
      <c r="H36" s="267"/>
      <c r="I36" s="267"/>
      <c r="J36" s="267"/>
      <c r="K36" s="267"/>
      <c r="L36" s="267"/>
      <c r="M36" s="267"/>
      <c r="N36" s="267"/>
    </row>
    <row r="37" spans="2:14" ht="16.2" thickBot="1" x14ac:dyDescent="0.3">
      <c r="B37" s="460" t="s">
        <v>61</v>
      </c>
      <c r="C37" s="267"/>
      <c r="D37" s="267"/>
      <c r="E37" s="267"/>
      <c r="F37" s="267"/>
      <c r="G37" s="267"/>
      <c r="H37" s="267"/>
      <c r="I37" s="267"/>
      <c r="J37" s="267"/>
      <c r="K37" s="267"/>
      <c r="L37" s="267"/>
      <c r="M37" s="267"/>
      <c r="N37" s="267"/>
    </row>
    <row r="38" spans="2:14" ht="16.2" thickBot="1" x14ac:dyDescent="0.3">
      <c r="B38" s="460" t="s">
        <v>331</v>
      </c>
      <c r="C38" s="267"/>
      <c r="D38" s="267"/>
      <c r="E38" s="267"/>
      <c r="F38" s="267"/>
      <c r="G38" s="267"/>
      <c r="H38" s="267"/>
      <c r="I38" s="267"/>
      <c r="J38" s="267"/>
      <c r="K38" s="267"/>
      <c r="L38" s="267"/>
      <c r="M38" s="267"/>
      <c r="N38" s="267"/>
    </row>
    <row r="39" spans="2:14" ht="7.2" customHeight="1" x14ac:dyDescent="0.25">
      <c r="B39" s="440"/>
      <c r="C39" s="262"/>
      <c r="D39" s="262"/>
      <c r="E39" s="262"/>
      <c r="F39" s="262"/>
      <c r="G39" s="269"/>
      <c r="H39" s="269"/>
      <c r="I39" s="262"/>
      <c r="J39" s="262"/>
      <c r="K39" s="262"/>
      <c r="L39" s="269"/>
      <c r="M39" s="262"/>
      <c r="N39" s="262"/>
    </row>
    <row r="40" spans="2:14" ht="43.2" x14ac:dyDescent="0.25">
      <c r="B40" s="441" t="s">
        <v>332</v>
      </c>
      <c r="C40" s="442">
        <v>9</v>
      </c>
      <c r="D40" s="442">
        <v>9</v>
      </c>
      <c r="E40" s="442">
        <v>9</v>
      </c>
      <c r="F40" s="442">
        <v>15</v>
      </c>
      <c r="G40" s="443">
        <v>15</v>
      </c>
      <c r="H40" s="443">
        <v>15</v>
      </c>
      <c r="I40" s="442">
        <v>16</v>
      </c>
      <c r="J40" s="442">
        <v>17</v>
      </c>
      <c r="K40" s="442">
        <v>15</v>
      </c>
      <c r="L40" s="443">
        <v>11</v>
      </c>
      <c r="M40" s="442">
        <v>15</v>
      </c>
      <c r="N40" s="442">
        <v>12</v>
      </c>
    </row>
    <row r="41" spans="2:14" ht="15.6" thickBot="1" x14ac:dyDescent="0.3">
      <c r="B41" s="262"/>
      <c r="C41" s="262"/>
      <c r="D41" s="262"/>
      <c r="E41" s="262"/>
      <c r="F41" s="262"/>
      <c r="G41" s="269"/>
      <c r="H41" s="269"/>
      <c r="I41" s="262"/>
      <c r="J41" s="262"/>
      <c r="K41" s="262"/>
      <c r="L41" s="269"/>
      <c r="M41" s="262"/>
      <c r="N41" s="262"/>
    </row>
    <row r="42" spans="2:14" ht="24" customHeight="1" thickBot="1" x14ac:dyDescent="0.3">
      <c r="B42" s="270"/>
      <c r="C42" s="271"/>
      <c r="D42" s="701" t="s">
        <v>333</v>
      </c>
      <c r="E42" s="702"/>
      <c r="F42" s="702"/>
      <c r="G42" s="702"/>
      <c r="H42" s="702"/>
      <c r="I42" s="702"/>
      <c r="J42" s="702"/>
      <c r="K42" s="702"/>
      <c r="L42" s="702"/>
      <c r="M42" s="702"/>
      <c r="N42" s="702"/>
    </row>
    <row r="43" spans="2:14" ht="25.5" customHeight="1" thickBot="1" x14ac:dyDescent="0.3">
      <c r="B43" s="262"/>
      <c r="C43" s="272"/>
      <c r="D43" s="701" t="s">
        <v>334</v>
      </c>
      <c r="E43" s="702"/>
      <c r="F43" s="702"/>
      <c r="G43" s="702"/>
      <c r="H43" s="702"/>
      <c r="I43" s="702"/>
      <c r="J43" s="702"/>
      <c r="K43" s="702"/>
      <c r="L43" s="702"/>
      <c r="M43" s="702"/>
      <c r="N43" s="702"/>
    </row>
    <row r="44" spans="2:14" ht="25.2" customHeight="1" thickBot="1" x14ac:dyDescent="0.3">
      <c r="B44" s="262"/>
      <c r="C44" s="273"/>
      <c r="D44" s="701" t="s">
        <v>335</v>
      </c>
      <c r="E44" s="702"/>
      <c r="F44" s="702"/>
      <c r="G44" s="702"/>
      <c r="H44" s="702"/>
      <c r="I44" s="702"/>
      <c r="J44" s="702"/>
      <c r="K44" s="702"/>
      <c r="L44" s="702"/>
      <c r="M44" s="702"/>
      <c r="N44" s="702"/>
    </row>
  </sheetData>
  <mergeCells count="10">
    <mergeCell ref="B4:M4"/>
    <mergeCell ref="D42:N42"/>
    <mergeCell ref="D43:N43"/>
    <mergeCell ref="D44:N44"/>
    <mergeCell ref="C7:N7"/>
    <mergeCell ref="C13:N13"/>
    <mergeCell ref="C16:N16"/>
    <mergeCell ref="C19:N19"/>
    <mergeCell ref="C29:N29"/>
    <mergeCell ref="C33:N33"/>
  </mergeCells>
  <pageMargins left="0.511811024" right="0.511811024" top="0.78740157499999996" bottom="0.78740157499999996" header="0.31496062000000002" footer="0.31496062000000002"/>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71387-4EF5-2A48-81EC-039723359953}">
  <dimension ref="B2:M95"/>
  <sheetViews>
    <sheetView topLeftCell="A10" workbookViewId="0">
      <selection activeCell="F36" sqref="F36"/>
    </sheetView>
  </sheetViews>
  <sheetFormatPr defaultColWidth="10.6328125" defaultRowHeight="15" x14ac:dyDescent="0.25"/>
  <cols>
    <col min="2" max="2" width="15.6328125" customWidth="1"/>
    <col min="3" max="3" width="10.08984375" customWidth="1"/>
    <col min="4" max="4" width="9.08984375" customWidth="1"/>
    <col min="5" max="5" width="12.6328125" customWidth="1"/>
    <col min="6" max="6" width="10.453125" customWidth="1"/>
    <col min="7" max="7" width="10.1796875" style="9" customWidth="1"/>
    <col min="8" max="8" width="12.54296875" style="9" customWidth="1"/>
    <col min="9" max="9" width="10.08984375" style="493" customWidth="1"/>
    <col min="10" max="10" width="8.81640625" style="493" customWidth="1"/>
    <col min="11" max="11" width="8.1796875" style="493" customWidth="1"/>
    <col min="12" max="12" width="8" style="493" customWidth="1"/>
    <col min="13" max="13" width="7.81640625" style="493" bestFit="1" customWidth="1"/>
  </cols>
  <sheetData>
    <row r="2" spans="2:13" x14ac:dyDescent="0.25">
      <c r="B2" s="367" t="s">
        <v>336</v>
      </c>
    </row>
    <row r="4" spans="2:13" ht="28.2" customHeight="1" x14ac:dyDescent="0.25">
      <c r="B4" s="706" t="s">
        <v>337</v>
      </c>
      <c r="C4" s="706"/>
      <c r="D4" s="706"/>
      <c r="E4" s="417">
        <v>36</v>
      </c>
      <c r="F4" s="285"/>
    </row>
    <row r="5" spans="2:13" x14ac:dyDescent="0.25">
      <c r="B5" s="707" t="s">
        <v>338</v>
      </c>
      <c r="C5" s="707"/>
      <c r="D5" s="707"/>
      <c r="E5" s="287">
        <v>1.03</v>
      </c>
      <c r="F5" s="285"/>
    </row>
    <row r="6" spans="2:13" ht="15.6" thickBot="1" x14ac:dyDescent="0.3">
      <c r="B6" s="708" t="s">
        <v>339</v>
      </c>
      <c r="C6" s="708"/>
      <c r="D6" s="708"/>
      <c r="E6" s="708"/>
      <c r="F6" s="708"/>
      <c r="H6" s="721" t="s">
        <v>340</v>
      </c>
      <c r="I6" s="721"/>
      <c r="J6" s="721"/>
      <c r="K6" s="721"/>
      <c r="L6" s="721"/>
      <c r="M6" s="721"/>
    </row>
    <row r="7" spans="2:13" ht="15.6" thickBot="1" x14ac:dyDescent="0.3">
      <c r="B7" s="687" t="s">
        <v>170</v>
      </c>
      <c r="C7" s="722" t="s">
        <v>341</v>
      </c>
      <c r="D7" s="723"/>
      <c r="E7" s="722" t="s">
        <v>342</v>
      </c>
      <c r="F7" s="723"/>
      <c r="H7"/>
      <c r="I7"/>
      <c r="J7"/>
      <c r="K7"/>
      <c r="L7"/>
      <c r="M7"/>
    </row>
    <row r="8" spans="2:13" ht="27.6" customHeight="1" thickBot="1" x14ac:dyDescent="0.3">
      <c r="B8" s="694"/>
      <c r="C8" s="232" t="s">
        <v>343</v>
      </c>
      <c r="D8" s="286" t="s">
        <v>344</v>
      </c>
      <c r="E8" s="232" t="s">
        <v>343</v>
      </c>
      <c r="F8" s="286" t="s">
        <v>345</v>
      </c>
      <c r="H8" s="527" t="s">
        <v>346</v>
      </c>
      <c r="I8" s="528" t="s">
        <v>347</v>
      </c>
      <c r="J8" s="528" t="s">
        <v>348</v>
      </c>
      <c r="K8" s="528" t="s">
        <v>349</v>
      </c>
      <c r="L8" s="529" t="s">
        <v>350</v>
      </c>
      <c r="M8" s="527" t="s">
        <v>67</v>
      </c>
    </row>
    <row r="9" spans="2:13" ht="58.2" thickBot="1" x14ac:dyDescent="0.3">
      <c r="B9" s="288">
        <v>2007</v>
      </c>
      <c r="C9" s="533">
        <v>20632000</v>
      </c>
      <c r="D9" s="533">
        <v>1198213</v>
      </c>
      <c r="E9" s="534">
        <f t="shared" ref="E9:E27" si="0">+C9*E$4/1000</f>
        <v>742752</v>
      </c>
      <c r="F9" s="534">
        <f t="shared" ref="F9:F27" si="1">+D9*E$4/1000</f>
        <v>43135.667999999998</v>
      </c>
      <c r="H9" s="523" t="s">
        <v>351</v>
      </c>
      <c r="I9" s="530">
        <v>300.85399999999998</v>
      </c>
      <c r="J9" s="530">
        <v>636.42499999999995</v>
      </c>
      <c r="K9" s="530">
        <v>244.92099999999999</v>
      </c>
      <c r="L9" s="530">
        <v>335.66</v>
      </c>
      <c r="M9" s="526">
        <f>+L9+K9+J9+I9</f>
        <v>1517.86</v>
      </c>
    </row>
    <row r="10" spans="2:13" ht="27" customHeight="1" thickBot="1" x14ac:dyDescent="0.3">
      <c r="B10" s="289">
        <v>2008</v>
      </c>
      <c r="C10" s="533">
        <v>21250960</v>
      </c>
      <c r="D10" s="533">
        <v>1234159</v>
      </c>
      <c r="E10" s="534">
        <f t="shared" si="0"/>
        <v>765034.56</v>
      </c>
      <c r="F10" s="534">
        <f t="shared" si="1"/>
        <v>44429.724000000002</v>
      </c>
      <c r="H10" s="523" t="s">
        <v>352</v>
      </c>
      <c r="I10" s="530">
        <v>12.455</v>
      </c>
      <c r="J10" s="530">
        <v>21.614999999999998</v>
      </c>
      <c r="K10" s="530">
        <v>9.3610000000000007</v>
      </c>
      <c r="L10" s="530">
        <v>11.754</v>
      </c>
      <c r="M10" s="531">
        <f>+L10+K10+J10+I10</f>
        <v>55.185000000000002</v>
      </c>
    </row>
    <row r="11" spans="2:13" ht="43.8" thickBot="1" x14ac:dyDescent="0.3">
      <c r="B11" s="289">
        <v>2009</v>
      </c>
      <c r="C11" s="533">
        <v>21888489</v>
      </c>
      <c r="D11" s="533">
        <v>1271184</v>
      </c>
      <c r="E11" s="534">
        <f t="shared" si="0"/>
        <v>787985.60400000005</v>
      </c>
      <c r="F11" s="534">
        <f t="shared" si="1"/>
        <v>45762.624000000003</v>
      </c>
      <c r="H11" s="532" t="s">
        <v>353</v>
      </c>
      <c r="I11" s="525">
        <v>41</v>
      </c>
      <c r="J11" s="525">
        <v>34</v>
      </c>
      <c r="K11" s="525">
        <v>38</v>
      </c>
      <c r="L11" s="525">
        <v>35</v>
      </c>
      <c r="M11" s="524">
        <v>36</v>
      </c>
    </row>
    <row r="12" spans="2:13" ht="15.6" thickBot="1" x14ac:dyDescent="0.3">
      <c r="B12" s="289">
        <v>2010</v>
      </c>
      <c r="C12" s="533">
        <v>22545143</v>
      </c>
      <c r="D12" s="533">
        <v>1309320</v>
      </c>
      <c r="E12" s="534">
        <f t="shared" si="0"/>
        <v>811625.14800000004</v>
      </c>
      <c r="F12" s="534">
        <f t="shared" si="1"/>
        <v>47135.519999999997</v>
      </c>
      <c r="H12" s="719" t="s">
        <v>354</v>
      </c>
      <c r="I12" s="720"/>
      <c r="J12" s="720"/>
      <c r="K12" s="720"/>
      <c r="L12" s="720"/>
      <c r="M12" s="720"/>
    </row>
    <row r="13" spans="2:13" ht="15.6" thickBot="1" x14ac:dyDescent="0.3">
      <c r="B13" s="289">
        <v>2011</v>
      </c>
      <c r="C13" s="533">
        <v>23221498</v>
      </c>
      <c r="D13" s="533">
        <v>1348599</v>
      </c>
      <c r="E13" s="534">
        <f t="shared" si="0"/>
        <v>835973.92799999996</v>
      </c>
      <c r="F13" s="534">
        <f t="shared" si="1"/>
        <v>48549.563999999998</v>
      </c>
      <c r="I13" s="494">
        <f>+I9/I10</f>
        <v>24.155279004415895</v>
      </c>
      <c r="J13" s="494">
        <f t="shared" ref="J13:L13" si="2">+J9/J10</f>
        <v>29.443673374971084</v>
      </c>
      <c r="K13" s="494">
        <f t="shared" si="2"/>
        <v>26.163978207456466</v>
      </c>
      <c r="L13" s="494">
        <f t="shared" si="2"/>
        <v>28.557086949123704</v>
      </c>
      <c r="M13" s="494">
        <f>+M9/M10</f>
        <v>27.50493793603334</v>
      </c>
    </row>
    <row r="14" spans="2:13" ht="15.6" thickBot="1" x14ac:dyDescent="0.3">
      <c r="B14" s="289">
        <v>2012</v>
      </c>
      <c r="C14" s="533">
        <v>23918143</v>
      </c>
      <c r="D14" s="533">
        <v>1389057</v>
      </c>
      <c r="E14" s="534">
        <f t="shared" si="0"/>
        <v>861053.14800000004</v>
      </c>
      <c r="F14" s="534">
        <f t="shared" si="1"/>
        <v>50006.052000000003</v>
      </c>
    </row>
    <row r="15" spans="2:13" ht="15.6" thickBot="1" x14ac:dyDescent="0.3">
      <c r="B15" s="289">
        <v>2013</v>
      </c>
      <c r="C15" s="533">
        <v>24635687</v>
      </c>
      <c r="D15" s="533">
        <v>1430729</v>
      </c>
      <c r="E15" s="534">
        <f t="shared" si="0"/>
        <v>886884.73199999996</v>
      </c>
      <c r="F15" s="534">
        <f t="shared" si="1"/>
        <v>51506.243999999999</v>
      </c>
      <c r="H15" s="510" t="s">
        <v>355</v>
      </c>
      <c r="I15" s="511">
        <f>I9/$M$9</f>
        <v>0.19820932101774869</v>
      </c>
      <c r="J15" s="511">
        <f t="shared" ref="J15:L15" si="3">J9/$M$9</f>
        <v>0.4192909754522815</v>
      </c>
      <c r="K15" s="511">
        <f t="shared" si="3"/>
        <v>0.16135941391169148</v>
      </c>
      <c r="L15" s="511">
        <f t="shared" si="3"/>
        <v>0.22114028961827839</v>
      </c>
    </row>
    <row r="16" spans="2:13" ht="15.6" thickBot="1" x14ac:dyDescent="0.3">
      <c r="B16" s="290">
        <v>2014</v>
      </c>
      <c r="C16" s="533">
        <v>25374758</v>
      </c>
      <c r="D16" s="533">
        <v>1473651</v>
      </c>
      <c r="E16" s="534">
        <f t="shared" si="0"/>
        <v>913491.28799999994</v>
      </c>
      <c r="F16" s="534">
        <f t="shared" si="1"/>
        <v>53051.436000000002</v>
      </c>
    </row>
    <row r="17" spans="2:6" ht="15.6" thickBot="1" x14ac:dyDescent="0.3">
      <c r="B17" s="535">
        <v>2015</v>
      </c>
      <c r="C17" s="536">
        <v>26136000</v>
      </c>
      <c r="D17" s="536">
        <v>1517860</v>
      </c>
      <c r="E17" s="537">
        <f t="shared" si="0"/>
        <v>940896</v>
      </c>
      <c r="F17" s="537">
        <f t="shared" si="1"/>
        <v>54642.96</v>
      </c>
    </row>
    <row r="18" spans="2:6" ht="15.6" thickBot="1" x14ac:dyDescent="0.3">
      <c r="B18" s="291">
        <v>2017</v>
      </c>
      <c r="C18" s="533">
        <v>27727683</v>
      </c>
      <c r="D18" s="533">
        <v>1610298</v>
      </c>
      <c r="E18" s="534">
        <f t="shared" si="0"/>
        <v>998196.58799999999</v>
      </c>
      <c r="F18" s="534">
        <f t="shared" si="1"/>
        <v>57970.728000000003</v>
      </c>
    </row>
    <row r="19" spans="2:6" ht="15.6" hidden="1" thickBot="1" x14ac:dyDescent="0.3">
      <c r="B19" s="291">
        <v>2018</v>
      </c>
      <c r="C19" s="533">
        <v>28559513</v>
      </c>
      <c r="D19" s="533">
        <v>1658607</v>
      </c>
      <c r="E19" s="534">
        <f t="shared" si="0"/>
        <v>1028142.468</v>
      </c>
      <c r="F19" s="534">
        <f t="shared" si="1"/>
        <v>59709.851999999999</v>
      </c>
    </row>
    <row r="20" spans="2:6" ht="15.6" hidden="1" thickBot="1" x14ac:dyDescent="0.3">
      <c r="B20" s="291">
        <v>2019</v>
      </c>
      <c r="C20" s="533">
        <v>29416299</v>
      </c>
      <c r="D20" s="533">
        <v>1708365</v>
      </c>
      <c r="E20" s="534">
        <f t="shared" si="0"/>
        <v>1058986.764</v>
      </c>
      <c r="F20" s="534">
        <f t="shared" si="1"/>
        <v>61501.14</v>
      </c>
    </row>
    <row r="21" spans="2:6" ht="15.6" hidden="1" thickBot="1" x14ac:dyDescent="0.3">
      <c r="B21" s="291">
        <v>2020</v>
      </c>
      <c r="C21" s="533">
        <v>30298788</v>
      </c>
      <c r="D21" s="533">
        <v>1759616</v>
      </c>
      <c r="E21" s="534">
        <f t="shared" si="0"/>
        <v>1090756.368</v>
      </c>
      <c r="F21" s="534">
        <f t="shared" si="1"/>
        <v>63346.175999999999</v>
      </c>
    </row>
    <row r="22" spans="2:6" ht="15.6" hidden="1" thickBot="1" x14ac:dyDescent="0.3">
      <c r="B22" s="291">
        <f>+B21+1</f>
        <v>2021</v>
      </c>
      <c r="C22" s="533">
        <f>+C21*E$5</f>
        <v>31207751.640000001</v>
      </c>
      <c r="D22" s="533">
        <f>+D21*E$5</f>
        <v>1812404.48</v>
      </c>
      <c r="E22" s="534">
        <f t="shared" si="0"/>
        <v>1123479.05904</v>
      </c>
      <c r="F22" s="534">
        <f t="shared" si="1"/>
        <v>65246.561280000002</v>
      </c>
    </row>
    <row r="23" spans="2:6" ht="15.6" hidden="1" thickBot="1" x14ac:dyDescent="0.3">
      <c r="B23" s="291">
        <f>+B22+1</f>
        <v>2022</v>
      </c>
      <c r="C23" s="533">
        <f t="shared" ref="C23:C30" si="4">+C22*E$5</f>
        <v>32143984.189200003</v>
      </c>
      <c r="D23" s="533">
        <f t="shared" ref="D23:D31" si="5">+D22*E$5</f>
        <v>1866776.6144000001</v>
      </c>
      <c r="E23" s="534">
        <f t="shared" si="0"/>
        <v>1157183.4308112001</v>
      </c>
      <c r="F23" s="534">
        <f t="shared" si="1"/>
        <v>67203.958118400013</v>
      </c>
    </row>
    <row r="24" spans="2:6" ht="15.6" hidden="1" thickBot="1" x14ac:dyDescent="0.3">
      <c r="B24" s="291">
        <f t="shared" ref="B24:B31" si="6">+B23+1</f>
        <v>2023</v>
      </c>
      <c r="C24" s="533">
        <f t="shared" si="4"/>
        <v>33108303.714876004</v>
      </c>
      <c r="D24" s="533">
        <f t="shared" si="5"/>
        <v>1922779.9128320001</v>
      </c>
      <c r="E24" s="534">
        <f t="shared" si="0"/>
        <v>1191898.9337355362</v>
      </c>
      <c r="F24" s="534">
        <f t="shared" si="1"/>
        <v>69220.076861952009</v>
      </c>
    </row>
    <row r="25" spans="2:6" ht="15.6" thickBot="1" x14ac:dyDescent="0.3">
      <c r="B25" s="291">
        <f t="shared" si="6"/>
        <v>2024</v>
      </c>
      <c r="C25" s="533">
        <f t="shared" si="4"/>
        <v>34101552.826322287</v>
      </c>
      <c r="D25" s="533">
        <f>+D24*E$5</f>
        <v>1980463.31021696</v>
      </c>
      <c r="E25" s="534">
        <f t="shared" si="0"/>
        <v>1227655.9017476025</v>
      </c>
      <c r="F25" s="534">
        <f t="shared" si="1"/>
        <v>71296.679167810566</v>
      </c>
    </row>
    <row r="26" spans="2:6" ht="15.6" thickBot="1" x14ac:dyDescent="0.3">
      <c r="B26" s="291">
        <f t="shared" si="6"/>
        <v>2025</v>
      </c>
      <c r="C26" s="533">
        <f t="shared" si="4"/>
        <v>35124599.411111958</v>
      </c>
      <c r="D26" s="533">
        <f t="shared" si="5"/>
        <v>2039877.209523469</v>
      </c>
      <c r="E26" s="534">
        <f t="shared" si="0"/>
        <v>1264485.5788000305</v>
      </c>
      <c r="F26" s="534">
        <f t="shared" si="1"/>
        <v>73435.579542844876</v>
      </c>
    </row>
    <row r="27" spans="2:6" ht="15.6" hidden="1" thickBot="1" x14ac:dyDescent="0.3">
      <c r="B27" s="291">
        <f>+B26+1</f>
        <v>2026</v>
      </c>
      <c r="C27" s="533">
        <f t="shared" si="4"/>
        <v>36178337.39344532</v>
      </c>
      <c r="D27" s="533">
        <f t="shared" si="5"/>
        <v>2101073.525809173</v>
      </c>
      <c r="E27" s="534">
        <f t="shared" si="0"/>
        <v>1302420.1461640315</v>
      </c>
      <c r="F27" s="534">
        <f t="shared" si="1"/>
        <v>75638.64692913022</v>
      </c>
    </row>
    <row r="28" spans="2:6" ht="15.6" hidden="1" thickBot="1" x14ac:dyDescent="0.3">
      <c r="B28" s="291">
        <f t="shared" si="6"/>
        <v>2027</v>
      </c>
      <c r="C28" s="533">
        <f t="shared" si="4"/>
        <v>37263687.515248679</v>
      </c>
      <c r="D28" s="533">
        <f t="shared" si="5"/>
        <v>2164105.7315834481</v>
      </c>
      <c r="E28" s="534">
        <f t="shared" ref="E28:E31" si="7">+C28*E$4/1000</f>
        <v>1341492.7505489523</v>
      </c>
      <c r="F28" s="534">
        <f t="shared" ref="F28:F31" si="8">+D28*E$4/1000</f>
        <v>77907.80633700412</v>
      </c>
    </row>
    <row r="29" spans="2:6" ht="15.6" hidden="1" thickBot="1" x14ac:dyDescent="0.3">
      <c r="B29" s="291">
        <f t="shared" si="6"/>
        <v>2028</v>
      </c>
      <c r="C29" s="533">
        <f t="shared" si="4"/>
        <v>38381598.140706137</v>
      </c>
      <c r="D29" s="533">
        <f t="shared" si="5"/>
        <v>2229028.9035309516</v>
      </c>
      <c r="E29" s="534">
        <f t="shared" si="7"/>
        <v>1381737.5330654208</v>
      </c>
      <c r="F29" s="534">
        <f t="shared" si="8"/>
        <v>80245.040527114252</v>
      </c>
    </row>
    <row r="30" spans="2:6" ht="15.6" hidden="1" thickBot="1" x14ac:dyDescent="0.3">
      <c r="B30" s="291">
        <f>+B29+1</f>
        <v>2029</v>
      </c>
      <c r="C30" s="533">
        <f t="shared" si="4"/>
        <v>39533046.08492732</v>
      </c>
      <c r="D30" s="533">
        <f t="shared" si="5"/>
        <v>2295899.7706368803</v>
      </c>
      <c r="E30" s="534">
        <f t="shared" si="7"/>
        <v>1423189.6590573834</v>
      </c>
      <c r="F30" s="534">
        <f t="shared" si="8"/>
        <v>82652.391742927692</v>
      </c>
    </row>
    <row r="31" spans="2:6" ht="15.6" hidden="1" thickBot="1" x14ac:dyDescent="0.3">
      <c r="B31" s="291">
        <f t="shared" si="6"/>
        <v>2030</v>
      </c>
      <c r="C31" s="533">
        <f>+C30*E$5</f>
        <v>40719037.467475139</v>
      </c>
      <c r="D31" s="533">
        <f t="shared" si="5"/>
        <v>2364776.7637559869</v>
      </c>
      <c r="E31" s="534">
        <f t="shared" si="7"/>
        <v>1465885.3488291048</v>
      </c>
      <c r="F31" s="534">
        <f t="shared" si="8"/>
        <v>85131.963495215532</v>
      </c>
    </row>
    <row r="32" spans="2:6" ht="15.6" hidden="1" thickBot="1" x14ac:dyDescent="0.3">
      <c r="B32" s="291">
        <f t="shared" ref="B32:B44" si="9">+B31+1</f>
        <v>2031</v>
      </c>
      <c r="C32" s="533">
        <f t="shared" ref="C32:C44" si="10">+C31*E$5</f>
        <v>41940608.591499396</v>
      </c>
      <c r="D32" s="533">
        <f t="shared" ref="D32:D44" si="11">+D31*E$5</f>
        <v>2435720.0666686664</v>
      </c>
      <c r="E32" s="534">
        <f t="shared" ref="E32:E44" si="12">+C32*E$4/1000</f>
        <v>1509861.9092939782</v>
      </c>
      <c r="F32" s="534">
        <f t="shared" ref="F32:F44" si="13">+D32*E$4/1000</f>
        <v>87685.922400071999</v>
      </c>
    </row>
    <row r="33" spans="2:9" ht="15.6" hidden="1" thickBot="1" x14ac:dyDescent="0.3">
      <c r="B33" s="291">
        <f t="shared" si="9"/>
        <v>2032</v>
      </c>
      <c r="C33" s="533">
        <f t="shared" si="10"/>
        <v>43198826.849244379</v>
      </c>
      <c r="D33" s="533">
        <f t="shared" si="11"/>
        <v>2508791.6686687265</v>
      </c>
      <c r="E33" s="534">
        <f t="shared" si="12"/>
        <v>1555157.7665727974</v>
      </c>
      <c r="F33" s="534">
        <f t="shared" si="13"/>
        <v>90316.500072074152</v>
      </c>
    </row>
    <row r="34" spans="2:9" ht="15.6" hidden="1" thickBot="1" x14ac:dyDescent="0.3">
      <c r="B34" s="291">
        <f t="shared" si="9"/>
        <v>2033</v>
      </c>
      <c r="C34" s="533">
        <f t="shared" si="10"/>
        <v>44494791.654721715</v>
      </c>
      <c r="D34" s="533">
        <f t="shared" si="11"/>
        <v>2584055.4187287884</v>
      </c>
      <c r="E34" s="534">
        <f t="shared" si="12"/>
        <v>1601812.4995699818</v>
      </c>
      <c r="F34" s="534">
        <f t="shared" si="13"/>
        <v>93025.995074236373</v>
      </c>
    </row>
    <row r="35" spans="2:9" ht="15.6" hidden="1" thickBot="1" x14ac:dyDescent="0.3">
      <c r="B35" s="291">
        <f t="shared" si="9"/>
        <v>2034</v>
      </c>
      <c r="C35" s="533">
        <f t="shared" si="10"/>
        <v>45829635.404363364</v>
      </c>
      <c r="D35" s="533">
        <f t="shared" si="11"/>
        <v>2661577.081290652</v>
      </c>
      <c r="E35" s="534">
        <f t="shared" si="12"/>
        <v>1649866.8745570811</v>
      </c>
      <c r="F35" s="534">
        <f t="shared" si="13"/>
        <v>95816.774926463477</v>
      </c>
    </row>
    <row r="36" spans="2:9" ht="15.6" thickBot="1" x14ac:dyDescent="0.3">
      <c r="B36" s="291">
        <f t="shared" si="9"/>
        <v>2035</v>
      </c>
      <c r="C36" s="533">
        <f t="shared" si="10"/>
        <v>47204524.46649427</v>
      </c>
      <c r="D36" s="533">
        <f t="shared" si="11"/>
        <v>2741424.3937293715</v>
      </c>
      <c r="E36" s="534">
        <f t="shared" si="12"/>
        <v>1699362.8807937936</v>
      </c>
      <c r="F36" s="534">
        <f t="shared" si="13"/>
        <v>98691.278174257372</v>
      </c>
    </row>
    <row r="37" spans="2:9" ht="15.6" thickBot="1" x14ac:dyDescent="0.3">
      <c r="B37" s="291">
        <f t="shared" si="9"/>
        <v>2036</v>
      </c>
      <c r="C37" s="533">
        <f t="shared" si="10"/>
        <v>48620660.200489096</v>
      </c>
      <c r="D37" s="533">
        <f t="shared" si="11"/>
        <v>2823667.1255412525</v>
      </c>
      <c r="E37" s="534">
        <f t="shared" si="12"/>
        <v>1750343.7672176075</v>
      </c>
      <c r="F37" s="534">
        <f t="shared" si="13"/>
        <v>101652.01651948509</v>
      </c>
    </row>
    <row r="38" spans="2:9" ht="15.6" thickBot="1" x14ac:dyDescent="0.3">
      <c r="B38" s="291">
        <f t="shared" si="9"/>
        <v>2037</v>
      </c>
      <c r="C38" s="533">
        <f t="shared" si="10"/>
        <v>50079280.006503768</v>
      </c>
      <c r="D38" s="533">
        <f t="shared" si="11"/>
        <v>2908377.1393074901</v>
      </c>
      <c r="E38" s="534">
        <f t="shared" si="12"/>
        <v>1802854.0802341357</v>
      </c>
      <c r="F38" s="534">
        <f t="shared" si="13"/>
        <v>104701.57701506965</v>
      </c>
    </row>
    <row r="39" spans="2:9" ht="15.6" thickBot="1" x14ac:dyDescent="0.3">
      <c r="B39" s="291">
        <f t="shared" si="9"/>
        <v>2038</v>
      </c>
      <c r="C39" s="533">
        <f t="shared" si="10"/>
        <v>51581658.406698883</v>
      </c>
      <c r="D39" s="533">
        <f t="shared" si="11"/>
        <v>2995628.453486715</v>
      </c>
      <c r="E39" s="534">
        <f t="shared" si="12"/>
        <v>1856939.7026411598</v>
      </c>
      <c r="F39" s="534">
        <f t="shared" si="13"/>
        <v>107842.62432552174</v>
      </c>
    </row>
    <row r="40" spans="2:9" ht="15.6" thickBot="1" x14ac:dyDescent="0.3">
      <c r="B40" s="291">
        <f t="shared" si="9"/>
        <v>2039</v>
      </c>
      <c r="C40" s="533">
        <f t="shared" si="10"/>
        <v>53129108.158899851</v>
      </c>
      <c r="D40" s="533">
        <f t="shared" si="11"/>
        <v>3085497.3070913167</v>
      </c>
      <c r="E40" s="534">
        <f t="shared" si="12"/>
        <v>1912647.8937203947</v>
      </c>
      <c r="F40" s="534">
        <f t="shared" si="13"/>
        <v>111077.9030552874</v>
      </c>
    </row>
    <row r="41" spans="2:9" ht="15.6" thickBot="1" x14ac:dyDescent="0.3">
      <c r="B41" s="291">
        <f t="shared" si="9"/>
        <v>2040</v>
      </c>
      <c r="C41" s="533">
        <f t="shared" si="10"/>
        <v>54722981.403666846</v>
      </c>
      <c r="D41" s="533">
        <f t="shared" si="11"/>
        <v>3178062.2263040561</v>
      </c>
      <c r="E41" s="534">
        <f t="shared" si="12"/>
        <v>1970027.3305320065</v>
      </c>
      <c r="F41" s="534">
        <f t="shared" si="13"/>
        <v>114410.24014694602</v>
      </c>
      <c r="I41" s="499"/>
    </row>
    <row r="42" spans="2:9" ht="15.6" hidden="1" thickBot="1" x14ac:dyDescent="0.3">
      <c r="B42" s="291">
        <f t="shared" si="9"/>
        <v>2041</v>
      </c>
      <c r="C42" s="533">
        <f t="shared" si="10"/>
        <v>56364670.845776856</v>
      </c>
      <c r="D42" s="533">
        <f t="shared" si="11"/>
        <v>3273404.0930931778</v>
      </c>
      <c r="E42" s="533">
        <f t="shared" si="12"/>
        <v>2029128.1504479668</v>
      </c>
      <c r="F42" s="533">
        <f t="shared" si="13"/>
        <v>117842.5473513544</v>
      </c>
    </row>
    <row r="43" spans="2:9" ht="15.6" hidden="1" thickBot="1" x14ac:dyDescent="0.3">
      <c r="B43" s="291">
        <f t="shared" si="9"/>
        <v>2042</v>
      </c>
      <c r="C43" s="533">
        <f t="shared" si="10"/>
        <v>58055610.97115016</v>
      </c>
      <c r="D43" s="533">
        <f t="shared" si="11"/>
        <v>3371606.2158859731</v>
      </c>
      <c r="E43" s="533">
        <f t="shared" si="12"/>
        <v>2090001.9949614056</v>
      </c>
      <c r="F43" s="533">
        <f t="shared" si="13"/>
        <v>121377.82377189504</v>
      </c>
    </row>
    <row r="44" spans="2:9" ht="15.6" hidden="1" thickBot="1" x14ac:dyDescent="0.3">
      <c r="B44" s="291">
        <f t="shared" si="9"/>
        <v>2043</v>
      </c>
      <c r="C44" s="533">
        <f t="shared" si="10"/>
        <v>59797279.300284669</v>
      </c>
      <c r="D44" s="533">
        <f t="shared" si="11"/>
        <v>3472754.4023625525</v>
      </c>
      <c r="E44" s="533">
        <f t="shared" si="12"/>
        <v>2152702.0548102478</v>
      </c>
      <c r="F44" s="533">
        <f t="shared" si="13"/>
        <v>125019.15848505188</v>
      </c>
    </row>
    <row r="45" spans="2:9" ht="15.6" hidden="1" thickBot="1" x14ac:dyDescent="0.3">
      <c r="B45" s="291">
        <f t="shared" ref="B45" si="14">+B44+1</f>
        <v>2044</v>
      </c>
      <c r="C45" s="533">
        <f t="shared" ref="C45" si="15">+C44*E$5</f>
        <v>61591197.679293208</v>
      </c>
      <c r="D45" s="533">
        <f t="shared" ref="D45" si="16">+D44*E$5</f>
        <v>3576937.0344334291</v>
      </c>
      <c r="E45" s="533">
        <f t="shared" ref="E45" si="17">+C45*E$4/1000</f>
        <v>2217283.1164545557</v>
      </c>
      <c r="F45" s="533">
        <f t="shared" ref="F45" si="18">+D45*E$4/1000</f>
        <v>128769.73323960345</v>
      </c>
    </row>
    <row r="46" spans="2:9" ht="15.6" hidden="1" thickBot="1" x14ac:dyDescent="0.3">
      <c r="B46" s="291">
        <f t="shared" ref="B46:B53" si="19">+B45+1</f>
        <v>2045</v>
      </c>
      <c r="C46" s="533">
        <f t="shared" ref="C46:C53" si="20">+C45*E$5</f>
        <v>63438933.609672002</v>
      </c>
      <c r="D46" s="533">
        <f t="shared" ref="D46:D53" si="21">+D45*E$5</f>
        <v>3684245.145466432</v>
      </c>
      <c r="E46" s="533">
        <f t="shared" ref="E46:E53" si="22">+C46*E$4/1000</f>
        <v>2283801.6099481923</v>
      </c>
      <c r="F46" s="533">
        <f t="shared" ref="F46:F53" si="23">+D46*E$4/1000</f>
        <v>132632.82523679154</v>
      </c>
    </row>
    <row r="47" spans="2:9" ht="15.6" hidden="1" thickBot="1" x14ac:dyDescent="0.3">
      <c r="B47" s="291">
        <f t="shared" si="19"/>
        <v>2046</v>
      </c>
      <c r="C47" s="533">
        <f t="shared" si="20"/>
        <v>65342101.617962167</v>
      </c>
      <c r="D47" s="533">
        <f t="shared" si="21"/>
        <v>3794772.4998304253</v>
      </c>
      <c r="E47" s="533">
        <f t="shared" si="22"/>
        <v>2352315.6582466378</v>
      </c>
      <c r="F47" s="533">
        <f t="shared" si="23"/>
        <v>136611.80999389532</v>
      </c>
    </row>
    <row r="48" spans="2:9" ht="15.6" hidden="1" thickBot="1" x14ac:dyDescent="0.3">
      <c r="B48" s="291">
        <f t="shared" si="19"/>
        <v>2047</v>
      </c>
      <c r="C48" s="533">
        <f t="shared" si="20"/>
        <v>67302364.66650103</v>
      </c>
      <c r="D48" s="533">
        <f t="shared" si="21"/>
        <v>3908615.6748253382</v>
      </c>
      <c r="E48" s="533">
        <f t="shared" si="22"/>
        <v>2422885.1279940372</v>
      </c>
      <c r="F48" s="533">
        <f t="shared" si="23"/>
        <v>140710.16429371218</v>
      </c>
    </row>
    <row r="49" spans="2:10" ht="15.6" hidden="1" thickBot="1" x14ac:dyDescent="0.3">
      <c r="B49" s="291">
        <f t="shared" si="19"/>
        <v>2048</v>
      </c>
      <c r="C49" s="533">
        <f t="shared" si="20"/>
        <v>69321435.606496066</v>
      </c>
      <c r="D49" s="533">
        <f t="shared" si="21"/>
        <v>4025874.1450700983</v>
      </c>
      <c r="E49" s="533">
        <f t="shared" si="22"/>
        <v>2495571.6818338586</v>
      </c>
      <c r="F49" s="533">
        <f t="shared" si="23"/>
        <v>144931.46922252353</v>
      </c>
    </row>
    <row r="50" spans="2:10" ht="15.6" hidden="1" thickBot="1" x14ac:dyDescent="0.3">
      <c r="B50" s="291">
        <f t="shared" si="19"/>
        <v>2049</v>
      </c>
      <c r="C50" s="533">
        <f t="shared" si="20"/>
        <v>71401078.674690947</v>
      </c>
      <c r="D50" s="533">
        <f t="shared" si="21"/>
        <v>4146650.3694222015</v>
      </c>
      <c r="E50" s="533">
        <f t="shared" si="22"/>
        <v>2570438.8322888743</v>
      </c>
      <c r="F50" s="533">
        <f t="shared" si="23"/>
        <v>149279.41329919925</v>
      </c>
    </row>
    <row r="51" spans="2:10" ht="15.6" thickBot="1" x14ac:dyDescent="0.3">
      <c r="B51" s="291">
        <f t="shared" si="19"/>
        <v>2050</v>
      </c>
      <c r="C51" s="533">
        <f t="shared" si="20"/>
        <v>73543111.034931675</v>
      </c>
      <c r="D51" s="533">
        <f t="shared" si="21"/>
        <v>4271049.880504868</v>
      </c>
      <c r="E51" s="534">
        <f t="shared" si="22"/>
        <v>2647551.99725754</v>
      </c>
      <c r="F51" s="538">
        <f t="shared" si="23"/>
        <v>153757.79569817526</v>
      </c>
    </row>
    <row r="52" spans="2:10" ht="15.6" hidden="1" thickBot="1" x14ac:dyDescent="0.3">
      <c r="B52" s="291">
        <f t="shared" si="19"/>
        <v>2051</v>
      </c>
      <c r="C52" s="533">
        <f t="shared" si="20"/>
        <v>75749404.365979627</v>
      </c>
      <c r="D52" s="533">
        <f t="shared" si="21"/>
        <v>4399181.3769200137</v>
      </c>
      <c r="E52" s="534">
        <f t="shared" si="22"/>
        <v>2726978.5571752666</v>
      </c>
      <c r="F52" s="534">
        <f t="shared" si="23"/>
        <v>158370.5295691205</v>
      </c>
    </row>
    <row r="53" spans="2:10" ht="15.6" hidden="1" thickBot="1" x14ac:dyDescent="0.3">
      <c r="B53" s="291">
        <f t="shared" si="19"/>
        <v>2052</v>
      </c>
      <c r="C53" s="533">
        <f t="shared" si="20"/>
        <v>78021886.496959016</v>
      </c>
      <c r="D53" s="533">
        <f t="shared" si="21"/>
        <v>4531156.8182276143</v>
      </c>
      <c r="E53" s="534">
        <f t="shared" si="22"/>
        <v>2808787.9138905243</v>
      </c>
      <c r="F53" s="534">
        <f t="shared" si="23"/>
        <v>163121.64545619409</v>
      </c>
    </row>
    <row r="54" spans="2:10" ht="15.6" hidden="1" thickBot="1" x14ac:dyDescent="0.3">
      <c r="B54" s="291">
        <f t="shared" ref="B54:B56" si="24">+B53+1</f>
        <v>2053</v>
      </c>
      <c r="C54" s="533">
        <f t="shared" ref="C54:C55" si="25">+C53*E$5</f>
        <v>80362543.09186779</v>
      </c>
      <c r="D54" s="533">
        <f t="shared" ref="D54:D55" si="26">+D53*E$5</f>
        <v>4667091.522774443</v>
      </c>
      <c r="E54" s="534">
        <f t="shared" ref="E54:E56" si="27">+C54*E$4/1000</f>
        <v>2893051.5513072405</v>
      </c>
      <c r="F54" s="534">
        <f t="shared" ref="F54:F55" si="28">+D54*E$4/1000</f>
        <v>168015.29481987996</v>
      </c>
    </row>
    <row r="55" spans="2:10" ht="15.6" hidden="1" thickBot="1" x14ac:dyDescent="0.3">
      <c r="B55" s="291">
        <f t="shared" si="24"/>
        <v>2054</v>
      </c>
      <c r="C55" s="533">
        <f t="shared" si="25"/>
        <v>82773419.384623826</v>
      </c>
      <c r="D55" s="533">
        <f t="shared" si="26"/>
        <v>4807104.2684576763</v>
      </c>
      <c r="E55" s="534">
        <f t="shared" si="27"/>
        <v>2979843.0978464573</v>
      </c>
      <c r="F55" s="534">
        <f t="shared" si="28"/>
        <v>173055.75366447633</v>
      </c>
    </row>
    <row r="56" spans="2:10" ht="15.6" thickBot="1" x14ac:dyDescent="0.3">
      <c r="B56" s="291">
        <f t="shared" si="24"/>
        <v>2055</v>
      </c>
      <c r="C56" s="533">
        <f>+C55*E$5</f>
        <v>85256621.966162547</v>
      </c>
      <c r="D56" s="540">
        <f>+D55*E$5</f>
        <v>4951317.3965114066</v>
      </c>
      <c r="E56" s="534">
        <f t="shared" si="27"/>
        <v>3069238.390781852</v>
      </c>
      <c r="F56" s="539">
        <f>+D56*E$4/1000</f>
        <v>178247.42627441062</v>
      </c>
      <c r="G56" s="557">
        <f>F56/E56</f>
        <v>5.8075458331864609E-2</v>
      </c>
      <c r="H56" s="396"/>
    </row>
    <row r="57" spans="2:10" x14ac:dyDescent="0.25">
      <c r="D57" s="556">
        <f>D56/C56</f>
        <v>5.8075458331864616E-2</v>
      </c>
      <c r="F57" s="495"/>
    </row>
    <row r="58" spans="2:10" ht="32.4" customHeight="1" x14ac:dyDescent="0.25">
      <c r="F58" s="709" t="s">
        <v>356</v>
      </c>
      <c r="G58" s="709"/>
      <c r="H58" s="709"/>
    </row>
    <row r="59" spans="2:10" ht="69" x14ac:dyDescent="0.25">
      <c r="F59" s="500"/>
      <c r="G59" s="501" t="s">
        <v>357</v>
      </c>
      <c r="H59" s="501" t="s">
        <v>358</v>
      </c>
      <c r="I59" s="563" t="s">
        <v>359</v>
      </c>
    </row>
    <row r="60" spans="2:10" x14ac:dyDescent="0.25">
      <c r="F60" s="500" t="s">
        <v>195</v>
      </c>
      <c r="G60" s="558">
        <v>193343</v>
      </c>
      <c r="H60" s="558">
        <v>3866860</v>
      </c>
      <c r="I60" s="564">
        <f>G60/$G$67</f>
        <v>0.10861099844843838</v>
      </c>
    </row>
    <row r="61" spans="2:10" x14ac:dyDescent="0.25">
      <c r="F61" s="500" t="s">
        <v>360</v>
      </c>
      <c r="G61" s="558">
        <v>168736</v>
      </c>
      <c r="H61" s="558">
        <v>3374720</v>
      </c>
      <c r="I61" s="564">
        <f t="shared" ref="I61:I66" si="29">G61/$G$67</f>
        <v>9.4787943883128431E-2</v>
      </c>
    </row>
    <row r="62" spans="2:10" x14ac:dyDescent="0.25">
      <c r="F62" s="500" t="s">
        <v>78</v>
      </c>
      <c r="G62" s="558">
        <v>471717</v>
      </c>
      <c r="H62" s="558">
        <v>9434340</v>
      </c>
      <c r="I62" s="564">
        <f t="shared" si="29"/>
        <v>0.26498841103687232</v>
      </c>
    </row>
    <row r="63" spans="2:10" x14ac:dyDescent="0.25">
      <c r="F63" s="500" t="s">
        <v>194</v>
      </c>
      <c r="G63" s="558">
        <v>431583</v>
      </c>
      <c r="H63" s="558">
        <v>8631660</v>
      </c>
      <c r="I63" s="564">
        <f t="shared" si="29"/>
        <v>0.24244301859065176</v>
      </c>
      <c r="J63" s="567"/>
    </row>
    <row r="64" spans="2:10" x14ac:dyDescent="0.25">
      <c r="F64" s="559" t="s">
        <v>102</v>
      </c>
      <c r="G64" s="560">
        <v>237497</v>
      </c>
      <c r="H64" s="560">
        <v>4749940</v>
      </c>
      <c r="I64" s="565">
        <f t="shared" si="29"/>
        <v>0.13341463770867718</v>
      </c>
    </row>
    <row r="65" spans="2:13" x14ac:dyDescent="0.25">
      <c r="F65" s="500" t="s">
        <v>361</v>
      </c>
      <c r="G65" s="558">
        <v>70817</v>
      </c>
      <c r="H65" s="558">
        <v>1416340</v>
      </c>
      <c r="I65" s="564">
        <f t="shared" si="29"/>
        <v>3.9781657867743132E-2</v>
      </c>
    </row>
    <row r="66" spans="2:13" x14ac:dyDescent="0.25">
      <c r="F66" s="500" t="s">
        <v>362</v>
      </c>
      <c r="G66" s="558">
        <v>206449</v>
      </c>
      <c r="H66" s="558">
        <v>4128980</v>
      </c>
      <c r="I66" s="564">
        <f t="shared" si="29"/>
        <v>0.11597333246448879</v>
      </c>
      <c r="M66" s="502"/>
    </row>
    <row r="67" spans="2:13" x14ac:dyDescent="0.25">
      <c r="F67" s="561" t="s">
        <v>67</v>
      </c>
      <c r="G67" s="562">
        <v>1780142</v>
      </c>
      <c r="H67" s="562">
        <v>35602840</v>
      </c>
      <c r="I67" s="566">
        <v>1</v>
      </c>
    </row>
    <row r="69" spans="2:13" ht="15.6" thickBot="1" x14ac:dyDescent="0.3"/>
    <row r="70" spans="2:13" ht="25.95" customHeight="1" thickBot="1" x14ac:dyDescent="0.3">
      <c r="B70" s="715" t="s">
        <v>363</v>
      </c>
      <c r="C70" s="716" t="s">
        <v>364</v>
      </c>
      <c r="D70" s="716"/>
      <c r="E70" s="716"/>
      <c r="F70" s="717" t="s">
        <v>67</v>
      </c>
      <c r="G70" s="718" t="s">
        <v>365</v>
      </c>
      <c r="H70" s="712" t="s">
        <v>366</v>
      </c>
      <c r="I70" s="713"/>
      <c r="J70" s="714"/>
      <c r="K70" s="710" t="s">
        <v>67</v>
      </c>
    </row>
    <row r="71" spans="2:13" ht="15.6" thickBot="1" x14ac:dyDescent="0.3">
      <c r="B71" s="715"/>
      <c r="C71" s="543" t="s">
        <v>81</v>
      </c>
      <c r="D71" s="543" t="s">
        <v>80</v>
      </c>
      <c r="E71" s="543" t="s">
        <v>82</v>
      </c>
      <c r="F71" s="717"/>
      <c r="G71" s="718"/>
      <c r="H71" s="541" t="s">
        <v>81</v>
      </c>
      <c r="I71" s="541" t="s">
        <v>80</v>
      </c>
      <c r="J71" s="541" t="s">
        <v>82</v>
      </c>
      <c r="K71" s="711"/>
    </row>
    <row r="72" spans="2:13" ht="16.2" thickBot="1" x14ac:dyDescent="0.35">
      <c r="B72" s="544">
        <v>2017</v>
      </c>
      <c r="C72" s="542">
        <v>1942781</v>
      </c>
      <c r="D72" s="542">
        <v>2644650</v>
      </c>
      <c r="E72" s="546">
        <f>'[8]Quadro Resumo'!$B$4</f>
        <v>2255439</v>
      </c>
      <c r="F72" s="517">
        <f t="shared" ref="F72:F77" si="30">C72+D72+E72</f>
        <v>6842870</v>
      </c>
      <c r="G72" s="551" t="s">
        <v>367</v>
      </c>
      <c r="H72" s="542">
        <f>$E$4*C72/1000</f>
        <v>69940.115999999995</v>
      </c>
      <c r="I72" s="542">
        <f t="shared" ref="I72:J72" si="31">$E$4*D72/1000</f>
        <v>95207.4</v>
      </c>
      <c r="J72" s="542">
        <f t="shared" si="31"/>
        <v>81195.804000000004</v>
      </c>
      <c r="K72" s="496">
        <f>H72+I72+J72</f>
        <v>246343.32</v>
      </c>
    </row>
    <row r="73" spans="2:13" ht="16.2" thickBot="1" x14ac:dyDescent="0.35">
      <c r="B73" s="551">
        <v>2024</v>
      </c>
      <c r="C73" s="553">
        <v>2363184</v>
      </c>
      <c r="D73" s="553">
        <v>3269765</v>
      </c>
      <c r="E73" s="554">
        <f>'[8]Quadro Resumo'!$B$11</f>
        <v>2750530</v>
      </c>
      <c r="F73" s="553">
        <f t="shared" si="30"/>
        <v>8383479</v>
      </c>
      <c r="G73" s="551" t="s">
        <v>367</v>
      </c>
      <c r="H73" s="542">
        <f t="shared" ref="H73:H81" si="32">$E$4*C73/1000</f>
        <v>85074.623999999996</v>
      </c>
      <c r="I73" s="542">
        <f t="shared" ref="I73:I81" si="33">$E$4*D73/1000</f>
        <v>117711.54</v>
      </c>
      <c r="J73" s="542">
        <f t="shared" ref="J73:J81" si="34">$E$4*E73/1000</f>
        <v>99019.08</v>
      </c>
      <c r="K73" s="497">
        <f>H73+I73+J73</f>
        <v>301805.24400000001</v>
      </c>
    </row>
    <row r="74" spans="2:13" ht="16.2" thickBot="1" x14ac:dyDescent="0.35">
      <c r="B74" s="544">
        <v>2030</v>
      </c>
      <c r="C74" s="542">
        <v>2780703</v>
      </c>
      <c r="D74" s="542">
        <v>3899022</v>
      </c>
      <c r="E74" s="546">
        <f>'[8]Quadro Resumo'!$B$17</f>
        <v>3239372</v>
      </c>
      <c r="F74" s="517">
        <f t="shared" si="30"/>
        <v>9919097</v>
      </c>
      <c r="G74" s="552">
        <f>(F74-$F$73)/$F$73</f>
        <v>0.18317192659515219</v>
      </c>
      <c r="H74" s="542">
        <f t="shared" si="32"/>
        <v>100105.308</v>
      </c>
      <c r="I74" s="542">
        <f t="shared" si="33"/>
        <v>140364.79199999999</v>
      </c>
      <c r="J74" s="542">
        <f t="shared" si="34"/>
        <v>116617.39200000001</v>
      </c>
      <c r="K74" s="496">
        <f>H74+I74+J74</f>
        <v>357087.49199999997</v>
      </c>
    </row>
    <row r="75" spans="2:13" ht="16.2" thickBot="1" x14ac:dyDescent="0.35">
      <c r="B75" s="544">
        <v>2040</v>
      </c>
      <c r="C75" s="542">
        <v>3558056</v>
      </c>
      <c r="D75" s="542">
        <v>5092953</v>
      </c>
      <c r="E75" s="546">
        <f>'[8]Quadro Resumo'!$B$27</f>
        <v>4139427</v>
      </c>
      <c r="F75" s="517">
        <f t="shared" si="30"/>
        <v>12790436</v>
      </c>
      <c r="G75" s="552">
        <f t="shared" ref="G75:G81" si="35">(F75-$F$73)/$F$73</f>
        <v>0.52567162153087044</v>
      </c>
      <c r="H75" s="542">
        <f t="shared" si="32"/>
        <v>128090.016</v>
      </c>
      <c r="I75" s="542">
        <f t="shared" si="33"/>
        <v>183346.30799999999</v>
      </c>
      <c r="J75" s="542">
        <f t="shared" si="34"/>
        <v>149019.372</v>
      </c>
      <c r="K75" s="496">
        <f>H75+I75+J75</f>
        <v>460455.696</v>
      </c>
    </row>
    <row r="76" spans="2:13" ht="16.2" thickBot="1" x14ac:dyDescent="0.35">
      <c r="B76" s="544">
        <v>2050</v>
      </c>
      <c r="C76" s="542">
        <v>4387024</v>
      </c>
      <c r="D76" s="542">
        <v>6338813</v>
      </c>
      <c r="E76" s="546">
        <f>'[8]Quadro Resumo'!$B$37</f>
        <v>5090348</v>
      </c>
      <c r="F76" s="517">
        <f t="shared" si="30"/>
        <v>15816185</v>
      </c>
      <c r="G76" s="552">
        <f t="shared" si="35"/>
        <v>0.88658968430647944</v>
      </c>
      <c r="H76" s="542">
        <f t="shared" si="32"/>
        <v>157932.864</v>
      </c>
      <c r="I76" s="542">
        <f t="shared" si="33"/>
        <v>228197.26800000001</v>
      </c>
      <c r="J76" s="542">
        <f t="shared" si="34"/>
        <v>183252.52799999999</v>
      </c>
      <c r="K76" s="496">
        <f>H76+I76+J76</f>
        <v>569382.65999999992</v>
      </c>
    </row>
    <row r="77" spans="2:13" ht="15.6" hidden="1" thickBot="1" x14ac:dyDescent="0.3">
      <c r="B77" s="544">
        <v>2051</v>
      </c>
      <c r="C77" s="547">
        <f>+C76*E$5</f>
        <v>4518634.72</v>
      </c>
      <c r="D77" s="547">
        <f>+D76*E$5</f>
        <v>6528977.3900000006</v>
      </c>
      <c r="E77" s="547">
        <f>+E76*E$5</f>
        <v>5243058.4400000004</v>
      </c>
      <c r="F77" s="517">
        <f t="shared" si="30"/>
        <v>16290670.550000001</v>
      </c>
      <c r="G77" s="545">
        <f t="shared" si="35"/>
        <v>0.94318737483567394</v>
      </c>
      <c r="H77" s="542">
        <f t="shared" si="32"/>
        <v>162670.84991999998</v>
      </c>
      <c r="I77" s="542">
        <f t="shared" si="33"/>
        <v>235043.18604000003</v>
      </c>
      <c r="J77" s="542">
        <f t="shared" si="34"/>
        <v>188750.10384</v>
      </c>
      <c r="K77" s="496">
        <f t="shared" ref="K77:K81" si="36">H77+I77+J77</f>
        <v>586464.1398</v>
      </c>
    </row>
    <row r="78" spans="2:13" ht="15.6" hidden="1" thickBot="1" x14ac:dyDescent="0.3">
      <c r="B78" s="544">
        <v>2052</v>
      </c>
      <c r="C78" s="547">
        <f t="shared" ref="C78:C81" si="37">+C77*E$5</f>
        <v>4654193.7615999999</v>
      </c>
      <c r="D78" s="547">
        <f t="shared" ref="D78:D81" si="38">+D77*E$5</f>
        <v>6724846.7117000008</v>
      </c>
      <c r="E78" s="547">
        <f t="shared" ref="E78:E80" si="39">+E77*E$5</f>
        <v>5400350.1932000006</v>
      </c>
      <c r="F78" s="517">
        <f t="shared" ref="F78:F81" si="40">C78+D78+E78</f>
        <v>16779390.666500002</v>
      </c>
      <c r="G78" s="545">
        <f t="shared" si="35"/>
        <v>1.0014829960807443</v>
      </c>
      <c r="H78" s="542">
        <f t="shared" si="32"/>
        <v>167550.97541760001</v>
      </c>
      <c r="I78" s="542">
        <f t="shared" si="33"/>
        <v>242094.48162120002</v>
      </c>
      <c r="J78" s="542">
        <f t="shared" si="34"/>
        <v>194412.60695520003</v>
      </c>
      <c r="K78" s="496">
        <f t="shared" si="36"/>
        <v>604058.06399399997</v>
      </c>
    </row>
    <row r="79" spans="2:13" ht="15.6" hidden="1" thickBot="1" x14ac:dyDescent="0.3">
      <c r="B79" s="544">
        <v>2053</v>
      </c>
      <c r="C79" s="547">
        <f t="shared" si="37"/>
        <v>4793819.5744479997</v>
      </c>
      <c r="D79" s="547">
        <f t="shared" si="38"/>
        <v>6926592.113051001</v>
      </c>
      <c r="E79" s="547">
        <f t="shared" si="39"/>
        <v>5562360.6989960009</v>
      </c>
      <c r="F79" s="517">
        <f t="shared" si="40"/>
        <v>17282772.386495002</v>
      </c>
      <c r="G79" s="545">
        <f t="shared" si="35"/>
        <v>1.0615274859631665</v>
      </c>
      <c r="H79" s="542">
        <f t="shared" si="32"/>
        <v>172577.50468012798</v>
      </c>
      <c r="I79" s="542">
        <f t="shared" si="33"/>
        <v>249357.31606983603</v>
      </c>
      <c r="J79" s="542">
        <f t="shared" si="34"/>
        <v>200244.98516385604</v>
      </c>
      <c r="K79" s="496">
        <f t="shared" si="36"/>
        <v>622179.80591382005</v>
      </c>
    </row>
    <row r="80" spans="2:13" ht="15.6" hidden="1" thickBot="1" x14ac:dyDescent="0.3">
      <c r="B80" s="544">
        <v>2054</v>
      </c>
      <c r="C80" s="547">
        <f t="shared" si="37"/>
        <v>4937634.1616814397</v>
      </c>
      <c r="D80" s="547">
        <f t="shared" si="38"/>
        <v>7134389.8764425311</v>
      </c>
      <c r="E80" s="547">
        <f t="shared" si="39"/>
        <v>5729231.5199658815</v>
      </c>
      <c r="F80" s="517">
        <f t="shared" si="40"/>
        <v>17801255.558089852</v>
      </c>
      <c r="G80" s="545">
        <f t="shared" si="35"/>
        <v>1.1233733105420616</v>
      </c>
      <c r="H80" s="542">
        <f t="shared" si="32"/>
        <v>177754.82982053186</v>
      </c>
      <c r="I80" s="542">
        <f t="shared" si="33"/>
        <v>256838.03555193113</v>
      </c>
      <c r="J80" s="542">
        <f t="shared" si="34"/>
        <v>206252.33471877172</v>
      </c>
      <c r="K80" s="496">
        <f t="shared" si="36"/>
        <v>640845.20009123476</v>
      </c>
    </row>
    <row r="81" spans="2:11" x14ac:dyDescent="0.25">
      <c r="B81" s="548">
        <v>2055</v>
      </c>
      <c r="C81" s="549">
        <f t="shared" si="37"/>
        <v>5085763.1865318827</v>
      </c>
      <c r="D81" s="549">
        <f t="shared" si="38"/>
        <v>7348421.5727358069</v>
      </c>
      <c r="E81" s="549">
        <f>+E80*E$5</f>
        <v>5901108.4655648582</v>
      </c>
      <c r="F81" s="549">
        <f t="shared" si="40"/>
        <v>18335293.22483255</v>
      </c>
      <c r="G81" s="550">
        <f t="shared" si="35"/>
        <v>1.1870745098583237</v>
      </c>
      <c r="H81" s="542">
        <f t="shared" si="32"/>
        <v>183087.47471514781</v>
      </c>
      <c r="I81" s="542">
        <f t="shared" si="33"/>
        <v>264543.17661848903</v>
      </c>
      <c r="J81" s="542">
        <f t="shared" si="34"/>
        <v>212439.9047603349</v>
      </c>
      <c r="K81" s="504">
        <f t="shared" si="36"/>
        <v>660070.55609397171</v>
      </c>
    </row>
    <row r="82" spans="2:11" x14ac:dyDescent="0.25">
      <c r="H82" s="555">
        <f>H81/$K$81</f>
        <v>0.27737561238693148</v>
      </c>
      <c r="I82" s="555">
        <f t="shared" ref="I82" si="41">I81/$K$81</f>
        <v>0.4007801502068925</v>
      </c>
      <c r="J82" s="555">
        <f>J81/$K$81</f>
        <v>0.32184423740617607</v>
      </c>
      <c r="K82" s="506">
        <v>1</v>
      </c>
    </row>
    <row r="86" spans="2:11" x14ac:dyDescent="0.25">
      <c r="H86" s="493"/>
      <c r="J86"/>
    </row>
    <row r="87" spans="2:11" x14ac:dyDescent="0.25">
      <c r="H87" s="503"/>
      <c r="I87" s="498"/>
      <c r="J87" s="498"/>
    </row>
    <row r="89" spans="2:11" ht="25.2" customHeight="1" x14ac:dyDescent="0.25">
      <c r="B89" s="521" t="s">
        <v>368</v>
      </c>
      <c r="C89" s="520" t="s">
        <v>369</v>
      </c>
      <c r="D89" s="520" t="s">
        <v>370</v>
      </c>
      <c r="E89" s="520" t="s">
        <v>371</v>
      </c>
      <c r="F89" s="519" t="s">
        <v>67</v>
      </c>
    </row>
    <row r="90" spans="2:11" ht="25.2" customHeight="1" x14ac:dyDescent="0.25">
      <c r="B90" s="512" t="s">
        <v>364</v>
      </c>
      <c r="C90" s="518">
        <v>5085763.1865318827</v>
      </c>
      <c r="D90" s="514">
        <v>7348421.5727358069</v>
      </c>
      <c r="E90" s="514">
        <f>E81</f>
        <v>5901108.4655648582</v>
      </c>
      <c r="F90" s="517">
        <f>C90+D90+E90</f>
        <v>18335293.22483255</v>
      </c>
    </row>
    <row r="91" spans="2:11" ht="21" customHeight="1" x14ac:dyDescent="0.25">
      <c r="B91" s="515" t="s">
        <v>372</v>
      </c>
      <c r="C91" s="513">
        <f>H81</f>
        <v>183087.47471514781</v>
      </c>
      <c r="D91" s="513">
        <f>I81</f>
        <v>264543.17661848903</v>
      </c>
      <c r="E91" s="513">
        <f>J81</f>
        <v>212439.9047603349</v>
      </c>
      <c r="F91" s="513">
        <f>C91+D91+E91</f>
        <v>660070.55609397171</v>
      </c>
    </row>
    <row r="92" spans="2:11" ht="21.6" customHeight="1" x14ac:dyDescent="0.3">
      <c r="B92" s="515" t="s">
        <v>373</v>
      </c>
      <c r="C92" s="516">
        <f>C91/$K$81</f>
        <v>0.27737561238693148</v>
      </c>
      <c r="D92" s="516">
        <f t="shared" ref="D92" si="42">D91/$K$81</f>
        <v>0.4007801502068925</v>
      </c>
      <c r="E92" s="516">
        <f>E91/$K$81</f>
        <v>0.32184423740617607</v>
      </c>
      <c r="F92" s="516">
        <f>C92+D92+E92</f>
        <v>1</v>
      </c>
    </row>
    <row r="93" spans="2:11" x14ac:dyDescent="0.25">
      <c r="B93" t="s">
        <v>346</v>
      </c>
    </row>
    <row r="94" spans="2:11" x14ac:dyDescent="0.25">
      <c r="B94" s="509" t="s">
        <v>341</v>
      </c>
      <c r="C94" s="508">
        <f>D56</f>
        <v>4951317.3965114066</v>
      </c>
    </row>
    <row r="95" spans="2:11" ht="29.4" thickBot="1" x14ac:dyDescent="0.3">
      <c r="B95" s="522" t="s">
        <v>366</v>
      </c>
      <c r="C95" s="505">
        <v>178247.42627441062</v>
      </c>
      <c r="D95" s="507">
        <f>+C95/F91</f>
        <v>0.27004298953918832</v>
      </c>
    </row>
  </sheetData>
  <mergeCells count="15">
    <mergeCell ref="B4:D4"/>
    <mergeCell ref="B5:D5"/>
    <mergeCell ref="B6:F6"/>
    <mergeCell ref="F58:H58"/>
    <mergeCell ref="K70:K71"/>
    <mergeCell ref="H70:J70"/>
    <mergeCell ref="B70:B71"/>
    <mergeCell ref="C70:E70"/>
    <mergeCell ref="F70:F71"/>
    <mergeCell ref="G70:G71"/>
    <mergeCell ref="H12:M12"/>
    <mergeCell ref="H6:M6"/>
    <mergeCell ref="B7:B8"/>
    <mergeCell ref="C7:D7"/>
    <mergeCell ref="E7:F7"/>
  </mergeCells>
  <pageMargins left="0.511811024" right="0.511811024" top="0.78740157499999996" bottom="0.78740157499999996" header="0.31496062000000002" footer="0.31496062000000002"/>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E246AF2EC0AA4428F46B4E60AE2F8D9" ma:contentTypeVersion="22" ma:contentTypeDescription="Criar um novo documento." ma:contentTypeScope="" ma:versionID="9d3d091d8588941d00f7a47d827f6a8e">
  <xsd:schema xmlns:xsd="http://www.w3.org/2001/XMLSchema" xmlns:xs="http://www.w3.org/2001/XMLSchema" xmlns:p="http://schemas.microsoft.com/office/2006/metadata/properties" xmlns:ns2="675e08d6-7df5-4a80-bf60-531266d1d49b" xmlns:ns3="4b8df3a1-961c-4c1a-8da6-f194ea603153" targetNamespace="http://schemas.microsoft.com/office/2006/metadata/properties" ma:root="true" ma:fieldsID="a0f862ef78821ec75b2078e506211be3" ns2:_="" ns3:_="">
    <xsd:import namespace="675e08d6-7df5-4a80-bf60-531266d1d49b"/>
    <xsd:import namespace="4b8df3a1-961c-4c1a-8da6-f194ea603153"/>
    <xsd:element name="properties">
      <xsd:complexType>
        <xsd:sequence>
          <xsd:element name="documentManagement">
            <xsd:complexType>
              <xsd:all>
                <xsd:element ref="ns2:Dataeora" minOccurs="0"/>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5e08d6-7df5-4a80-bf60-531266d1d49b" elementFormDefault="qualified">
    <xsd:import namespace="http://schemas.microsoft.com/office/2006/documentManagement/types"/>
    <xsd:import namespace="http://schemas.microsoft.com/office/infopath/2007/PartnerControls"/>
    <xsd:element name="Dataeora" ma:index="3" nillable="true" ma:displayName="Data e ora" ma:format="DateOnly" ma:internalName="Dataeora" ma:readOnly="false">
      <xsd:simpleType>
        <xsd:restriction base="dms:DateTime"/>
      </xsd:simpleType>
    </xsd:element>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DateTaken" ma:index="9" nillable="true" ma:displayName="MediaServiceDateTaken" ma:hidden="true" ma:internalName="MediaServiceDateTaken" ma:readOnly="true">
      <xsd:simpleType>
        <xsd:restriction base="dms:Text"/>
      </xsd:simpleType>
    </xsd:element>
    <xsd:element name="MediaServiceAutoTags" ma:index="10" nillable="true" ma:displayName="Tags" ma:hidden="true" ma:internalName="MediaServiceAutoTag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hidden="true" ma:internalName="MediaServiceKeyPoints" ma:readOnly="true">
      <xsd:simpleType>
        <xsd:restriction base="dms:Note"/>
      </xsd:simpleType>
    </xsd:element>
    <xsd:element name="MediaServiceOCR" ma:index="16" nillable="true" ma:displayName="Extracted Text" ma:hidden="true" ma:internalName="MediaServiceOCR" ma:readOnly="true">
      <xsd:simpleType>
        <xsd:restriction base="dms:Note"/>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Etiquetas de Imagem" ma:readOnly="false" ma:fieldId="{5cf76f15-5ced-4ddc-b409-7134ff3c332f}" ma:taxonomyMulti="true" ma:sspId="8fba5289-b0f5-4059-8e6c-3006df0b1f87"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hidden="true"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_Flow_SignoffStatus" ma:index="27" nillable="true" ma:displayName="Estado da aprovação" ma:internalName="_x0024_Resources_x003a_core_x002c_Signoff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b8df3a1-961c-4c1a-8da6-f194ea603153" elementFormDefault="qualified">
    <xsd:import namespace="http://schemas.microsoft.com/office/2006/documentManagement/types"/>
    <xsd:import namespace="http://schemas.microsoft.com/office/infopath/2007/PartnerControls"/>
    <xsd:element name="SharedWithUsers" ma:index="12" nillable="true" ma:displayName="Partilhado Com"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Partilhado Com" ma:hidden="true" ma:internalName="SharedWithDetails" ma:readOnly="true">
      <xsd:simpleType>
        <xsd:restriction base="dms:Note"/>
      </xsd:simpleType>
    </xsd:element>
    <xsd:element name="TaxCatchAll" ma:index="21" nillable="true" ma:displayName="Taxonomy Catch All Column" ma:hidden="true" ma:list="{0e05c1a3-f7a5-402e-964c-2d82de2d7311}" ma:internalName="TaxCatchAll" ma:readOnly="false" ma:showField="CatchAllData" ma:web="4b8df3a1-961c-4c1a-8da6-f194ea6031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ipo de Conteúdo"/>
        <xsd:element ref="dc:title" minOccurs="0" maxOccurs="1" ma:index="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b8df3a1-961c-4c1a-8da6-f194ea603153" xsi:nil="true"/>
    <lcf76f155ced4ddcb4097134ff3c332f xmlns="675e08d6-7df5-4a80-bf60-531266d1d49b">
      <Terms xmlns="http://schemas.microsoft.com/office/infopath/2007/PartnerControls"/>
    </lcf76f155ced4ddcb4097134ff3c332f>
    <Dataeora xmlns="675e08d6-7df5-4a80-bf60-531266d1d49b" xsi:nil="true"/>
    <_Flow_SignoffStatus xmlns="675e08d6-7df5-4a80-bf60-531266d1d49b" xsi:nil="true"/>
  </documentManagement>
</p:properties>
</file>

<file path=customXml/itemProps1.xml><?xml version="1.0" encoding="utf-8"?>
<ds:datastoreItem xmlns:ds="http://schemas.openxmlformats.org/officeDocument/2006/customXml" ds:itemID="{C783F4B6-2AC9-4563-827E-13050D39A137}">
  <ds:schemaRefs>
    <ds:schemaRef ds:uri="http://schemas.microsoft.com/sharepoint/v3/contenttype/forms"/>
  </ds:schemaRefs>
</ds:datastoreItem>
</file>

<file path=customXml/itemProps2.xml><?xml version="1.0" encoding="utf-8"?>
<ds:datastoreItem xmlns:ds="http://schemas.openxmlformats.org/officeDocument/2006/customXml" ds:itemID="{06192AE1-A34F-4D07-A70E-D8F19D8EBE90}"/>
</file>

<file path=customXml/itemProps3.xml><?xml version="1.0" encoding="utf-8"?>
<ds:datastoreItem xmlns:ds="http://schemas.openxmlformats.org/officeDocument/2006/customXml" ds:itemID="{25F7FDBA-49BB-4B73-93A0-B2575A8E4637}">
  <ds:schemaRefs>
    <ds:schemaRef ds:uri="http://schemas.microsoft.com/office/2006/metadata/properties"/>
    <ds:schemaRef ds:uri="http://schemas.openxmlformats.org/package/2006/metadata/core-properties"/>
    <ds:schemaRef ds:uri="http://purl.org/dc/terms/"/>
    <ds:schemaRef ds:uri="http://schemas.microsoft.com/office/2006/documentManagement/types"/>
    <ds:schemaRef ds:uri="http://purl.org/dc/dcmitype/"/>
    <ds:schemaRef ds:uri="675e08d6-7df5-4a80-bf60-531266d1d49b"/>
    <ds:schemaRef ds:uri="http://purl.org/dc/elements/1.1/"/>
    <ds:schemaRef ds:uri="http://schemas.microsoft.com/office/infopath/2007/PartnerControls"/>
    <ds:schemaRef ds:uri="4b8df3a1-961c-4c1a-8da6-f194ea60315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12</vt:i4>
      </vt:variant>
    </vt:vector>
  </HeadingPairs>
  <TitlesOfParts>
    <vt:vector size="12" baseType="lpstr">
      <vt:lpstr>PRODUCTION EVOLUTION</vt:lpstr>
      <vt:lpstr>AREA USED FOR PRODUCTION</vt:lpstr>
      <vt:lpstr>Explorations p_Province</vt:lpstr>
      <vt:lpstr>Performance</vt:lpstr>
      <vt:lpstr>P Districts</vt:lpstr>
      <vt:lpstr>Export Summary</vt:lpstr>
      <vt:lpstr>Vegetable Consumption</vt:lpstr>
      <vt:lpstr>SEASONALITY</vt:lpstr>
      <vt:lpstr>CONSUMPTION PER CAPITA OF VEGET</vt:lpstr>
      <vt:lpstr>CAAM</vt:lpstr>
      <vt:lpstr>Producer Price of Vegetables</vt:lpstr>
      <vt:lpstr>Companies linked to the horticu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Machado</dc:creator>
  <cp:keywords/>
  <dc:description/>
  <cp:lastModifiedBy>Giovanni.Rossi.ext</cp:lastModifiedBy>
  <cp:revision/>
  <dcterms:created xsi:type="dcterms:W3CDTF">2024-09-02T13:49:43Z</dcterms:created>
  <dcterms:modified xsi:type="dcterms:W3CDTF">2025-06-06T07:34:52Z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0x0101004E246AF2EC0AA4428F46B4E60AE2F8D9</vt:lpwstr>
  </property>
  <property fmtid="{D5CDD505-2E9C-101B-9397-08002B2CF9AE}" pid="3" name="MediaServiceImageTags">
    <vt:lpwstr/>
  </property>
</Properties>
</file>